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0" windowWidth="5535" windowHeight="3945" tabRatio="601" activeTab="0"/>
  </bookViews>
  <sheets>
    <sheet name="1530309" sheetId="1" r:id="rId1"/>
  </sheets>
  <definedNames>
    <definedName name="_Regression_Int" localSheetId="0" hidden="1">1</definedName>
    <definedName name="A_impresión_IM" localSheetId="0">'1530309'!$B$3:$M$102</definedName>
  </definedNames>
  <calcPr fullCalcOnLoad="1"/>
</workbook>
</file>

<file path=xl/sharedStrings.xml><?xml version="1.0" encoding="utf-8"?>
<sst xmlns="http://schemas.openxmlformats.org/spreadsheetml/2006/main" count="318" uniqueCount="34">
  <si>
    <t>Areas</t>
  </si>
  <si>
    <t>Total</t>
  </si>
  <si>
    <t>Educativo</t>
  </si>
  <si>
    <t>Asistencial</t>
  </si>
  <si>
    <t>Cultural</t>
  </si>
  <si>
    <t>Administrativo</t>
  </si>
  <si>
    <t>Seguridad</t>
  </si>
  <si>
    <t>Mercado</t>
  </si>
  <si>
    <t>Otros</t>
  </si>
  <si>
    <t>TOTAL</t>
  </si>
  <si>
    <t>Junta Municipal de Distrito</t>
  </si>
  <si>
    <t>-</t>
  </si>
  <si>
    <t>Aparcamiento</t>
  </si>
  <si>
    <t>Hacienda y Admón. Pública</t>
  </si>
  <si>
    <t>De las Artes</t>
  </si>
  <si>
    <t>15.3. ORGANIZACIÓN Y RECURSOS MUNICIPALES. EDIFICIOS DE USO MUNICIPAL</t>
  </si>
  <si>
    <t>Número de Edificios</t>
  </si>
  <si>
    <r>
      <t>Superficie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</si>
  <si>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Superficie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</si>
  <si>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Vicealcaldía</t>
  </si>
  <si>
    <t>Deportivo</t>
  </si>
  <si>
    <t>FUENTE: Área de Gobierno de Urbanismo, Vivienda e Infraestructuras. Coordinación General Organización y Gestión de Proyectos</t>
  </si>
  <si>
    <t xml:space="preserve">15.3.3. Número de edificios de uso municipal y superficies por áreas de dependencia según tipo de uso </t>
  </si>
  <si>
    <t>Acceso a 
Banco Datos</t>
  </si>
  <si>
    <t>Índice</t>
  </si>
  <si>
    <t>Datos</t>
  </si>
  <si>
    <t>AREAS DE GOBIERNO</t>
  </si>
  <si>
    <t>Seguridad y Movilidad</t>
  </si>
  <si>
    <t>Urbanismo y Vivienda</t>
  </si>
  <si>
    <t>Obras y Espacios Públicos</t>
  </si>
  <si>
    <t>Familia y Servicios Sociales</t>
  </si>
  <si>
    <t>Economía y Empleo</t>
  </si>
  <si>
    <t>Medio Ambiente</t>
  </si>
  <si>
    <t>Anuario Estadístico 2009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</si>
</sst>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General_)"/>
    <numFmt numFmtId="189" formatCode="#,##0_);\(#,##0\)"/>
    <numFmt numFmtId="190" formatCode="#,##0.0_);\(#,##0.0\)"/>
    <numFmt numFmtId="191" formatCode="d\-m\-yyyy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Courier"/>
      <family val="0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6">
    <xf numFmtId="188" fontId="0" fillId="0" borderId="0" xfId="0" applyAlignment="1">
      <alignment/>
    </xf>
    <xf numFmtId="188" fontId="5" fillId="0" borderId="0" xfId="0" applyFont="1" applyAlignment="1">
      <alignment/>
    </xf>
    <xf numFmtId="188" fontId="6" fillId="0" borderId="0" xfId="0" applyFont="1" applyAlignment="1">
      <alignment horizontal="right"/>
    </xf>
    <xf numFmtId="188" fontId="7" fillId="2" borderId="1" xfId="0" applyFont="1" applyFill="1" applyBorder="1" applyAlignment="1">
      <alignment/>
    </xf>
    <xf numFmtId="188" fontId="7" fillId="0" borderId="0" xfId="0" applyFont="1" applyAlignment="1" applyProtection="1">
      <alignment horizontal="left"/>
      <protection/>
    </xf>
    <xf numFmtId="188" fontId="5" fillId="0" borderId="0" xfId="0" applyFont="1" applyAlignment="1">
      <alignment horizontal="centerContinuous"/>
    </xf>
    <xf numFmtId="188" fontId="7" fillId="0" borderId="0" xfId="0" applyFont="1" applyBorder="1" applyAlignment="1" applyProtection="1">
      <alignment horizontal="left"/>
      <protection/>
    </xf>
    <xf numFmtId="188" fontId="7" fillId="2" borderId="2" xfId="0" applyFont="1" applyFill="1" applyBorder="1" applyAlignment="1" applyProtection="1">
      <alignment horizontal="left"/>
      <protection/>
    </xf>
    <xf numFmtId="188" fontId="7" fillId="2" borderId="1" xfId="0" applyFont="1" applyFill="1" applyBorder="1" applyAlignment="1" applyProtection="1">
      <alignment horizontal="right"/>
      <protection/>
    </xf>
    <xf numFmtId="188" fontId="7" fillId="2" borderId="1" xfId="0" applyFont="1" applyFill="1" applyBorder="1" applyAlignment="1">
      <alignment horizontal="right"/>
    </xf>
    <xf numFmtId="188" fontId="7" fillId="2" borderId="3" xfId="0" applyFont="1" applyFill="1" applyBorder="1" applyAlignment="1">
      <alignment horizontal="right"/>
    </xf>
    <xf numFmtId="188" fontId="5" fillId="0" borderId="4" xfId="0" applyFont="1" applyBorder="1" applyAlignment="1" applyProtection="1">
      <alignment horizontal="centerContinuous"/>
      <protection/>
    </xf>
    <xf numFmtId="188" fontId="5" fillId="0" borderId="5" xfId="0" applyFont="1" applyBorder="1" applyAlignment="1" applyProtection="1">
      <alignment horizontal="centerContinuous"/>
      <protection/>
    </xf>
    <xf numFmtId="188" fontId="5" fillId="0" borderId="6" xfId="0" applyFont="1" applyBorder="1" applyAlignment="1" applyProtection="1">
      <alignment horizontal="centerContinuous"/>
      <protection/>
    </xf>
    <xf numFmtId="188" fontId="7" fillId="0" borderId="7" xfId="0" applyFont="1" applyBorder="1" applyAlignment="1" applyProtection="1">
      <alignment horizontal="left"/>
      <protection/>
    </xf>
    <xf numFmtId="188" fontId="5" fillId="0" borderId="0" xfId="0" applyFont="1" applyBorder="1" applyAlignment="1" applyProtection="1">
      <alignment horizontal="centerContinuous"/>
      <protection/>
    </xf>
    <xf numFmtId="188" fontId="5" fillId="0" borderId="8" xfId="0" applyFont="1" applyBorder="1" applyAlignment="1" applyProtection="1">
      <alignment horizontal="centerContinuous"/>
      <protection/>
    </xf>
    <xf numFmtId="188" fontId="5" fillId="0" borderId="7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8" xfId="0" applyNumberFormat="1" applyFont="1" applyBorder="1" applyAlignment="1" applyProtection="1">
      <alignment horizontal="right"/>
      <protection/>
    </xf>
    <xf numFmtId="188" fontId="8" fillId="0" borderId="0" xfId="0" applyFont="1" applyAlignment="1">
      <alignment/>
    </xf>
    <xf numFmtId="191" fontId="7" fillId="0" borderId="7" xfId="0" applyNumberFormat="1" applyFont="1" applyBorder="1" applyAlignment="1" applyProtection="1">
      <alignment horizontal="left"/>
      <protection/>
    </xf>
    <xf numFmtId="188" fontId="5" fillId="0" borderId="0" xfId="0" applyFont="1" applyBorder="1" applyAlignment="1" applyProtection="1">
      <alignment horizontal="right"/>
      <protection/>
    </xf>
    <xf numFmtId="188" fontId="5" fillId="0" borderId="5" xfId="0" applyFont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8" xfId="0" applyNumberFormat="1" applyFont="1" applyBorder="1" applyAlignment="1" applyProtection="1">
      <alignment horizontal="right"/>
      <protection/>
    </xf>
    <xf numFmtId="188" fontId="11" fillId="2" borderId="9" xfId="0" applyFont="1" applyFill="1" applyBorder="1" applyAlignment="1">
      <alignment horizontal="center" wrapText="1"/>
    </xf>
    <xf numFmtId="0" fontId="12" fillId="3" borderId="10" xfId="15" applyFont="1" applyFill="1" applyBorder="1" applyAlignment="1">
      <alignment horizontal="center"/>
    </xf>
    <xf numFmtId="188" fontId="12" fillId="3" borderId="10" xfId="15" applyFont="1" applyFill="1" applyBorder="1" applyAlignment="1">
      <alignment horizontal="center"/>
    </xf>
    <xf numFmtId="188" fontId="5" fillId="0" borderId="0" xfId="0" applyFont="1" applyFill="1" applyBorder="1" applyAlignment="1" applyProtection="1">
      <alignment horizontal="left"/>
      <protection/>
    </xf>
    <xf numFmtId="188" fontId="5" fillId="0" borderId="11" xfId="0" applyFont="1" applyBorder="1" applyAlignment="1" applyProtection="1">
      <alignment horizontal="centerContinuous"/>
      <protection/>
    </xf>
    <xf numFmtId="188" fontId="5" fillId="0" borderId="12" xfId="0" applyFont="1" applyBorder="1" applyAlignment="1" applyProtection="1">
      <alignment horizontal="centerContinuous"/>
      <protection/>
    </xf>
    <xf numFmtId="188" fontId="5" fillId="0" borderId="12" xfId="0" applyFont="1" applyBorder="1" applyAlignment="1" applyProtection="1">
      <alignment horizontal="right"/>
      <protection/>
    </xf>
    <xf numFmtId="188" fontId="5" fillId="0" borderId="13" xfId="0" applyFont="1" applyBorder="1" applyAlignment="1" applyProtection="1">
      <alignment horizontal="centerContinuous"/>
      <protection/>
    </xf>
    <xf numFmtId="188" fontId="5" fillId="0" borderId="7" xfId="0" applyFont="1" applyBorder="1" applyAlignment="1" applyProtection="1">
      <alignment horizontal="centerContinuous"/>
      <protection/>
    </xf>
    <xf numFmtId="188" fontId="6" fillId="0" borderId="14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150303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3"/>
  <sheetViews>
    <sheetView showGridLines="0" tabSelected="1" workbookViewId="0" topLeftCell="A1">
      <selection activeCell="E44" sqref="E44"/>
    </sheetView>
  </sheetViews>
  <sheetFormatPr defaultColWidth="9.625" defaultRowHeight="12.75"/>
  <cols>
    <col min="1" max="1" width="9.625" style="1" customWidth="1"/>
    <col min="2" max="2" width="19.00390625" style="1" customWidth="1"/>
    <col min="3" max="3" width="5.50390625" style="1" customWidth="1"/>
    <col min="4" max="4" width="8.75390625" style="1" bestFit="1" customWidth="1"/>
    <col min="5" max="5" width="7.50390625" style="1" bestFit="1" customWidth="1"/>
    <col min="6" max="6" width="10.50390625" style="1" bestFit="1" customWidth="1"/>
    <col min="7" max="7" width="8.50390625" style="1" bestFit="1" customWidth="1"/>
    <col min="8" max="8" width="6.25390625" style="1" bestFit="1" customWidth="1"/>
    <col min="9" max="9" width="11.00390625" style="1" bestFit="1" customWidth="1"/>
    <col min="10" max="10" width="7.875" style="1" bestFit="1" customWidth="1"/>
    <col min="11" max="11" width="6.875" style="1" bestFit="1" customWidth="1"/>
    <col min="12" max="12" width="7.50390625" style="1" bestFit="1" customWidth="1"/>
    <col min="13" max="13" width="5.75390625" style="1" bestFit="1" customWidth="1"/>
    <col min="14" max="14" width="9.375" style="1" customWidth="1"/>
    <col min="15" max="16384" width="9.625" style="1" customWidth="1"/>
  </cols>
  <sheetData>
    <row r="1" spans="1:13" ht="13.5" customHeight="1" thickBot="1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ht="12" thickBot="1"/>
    <row r="3" spans="1:13" ht="20.25" thickBot="1" thickTop="1">
      <c r="A3" s="26" t="s">
        <v>23</v>
      </c>
      <c r="B3" s="4" t="s">
        <v>15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 customHeight="1" thickBot="1" thickTop="1">
      <c r="A4" s="27" t="s">
        <v>24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"/>
    </row>
    <row r="5" spans="1:13" ht="12.75" thickBot="1" thickTop="1">
      <c r="A5" s="28" t="s">
        <v>25</v>
      </c>
      <c r="B5" s="6" t="s">
        <v>22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3" ht="16.5" customHeight="1" thickTop="1">
      <c r="B6" s="7" t="s">
        <v>0</v>
      </c>
      <c r="C6" s="3"/>
      <c r="D6" s="8" t="s">
        <v>1</v>
      </c>
      <c r="E6" s="9" t="s">
        <v>2</v>
      </c>
      <c r="F6" s="9" t="s">
        <v>12</v>
      </c>
      <c r="G6" s="9" t="s">
        <v>3</v>
      </c>
      <c r="H6" s="9" t="s">
        <v>4</v>
      </c>
      <c r="I6" s="8" t="s">
        <v>5</v>
      </c>
      <c r="J6" s="9" t="s">
        <v>6</v>
      </c>
      <c r="K6" s="9" t="s">
        <v>7</v>
      </c>
      <c r="L6" s="9" t="s">
        <v>20</v>
      </c>
      <c r="M6" s="10" t="s">
        <v>8</v>
      </c>
    </row>
    <row r="7" spans="2:13" ht="11.25">
      <c r="B7" s="11"/>
      <c r="C7" s="12"/>
      <c r="D7" s="12"/>
      <c r="E7" s="12"/>
      <c r="F7" s="12"/>
      <c r="G7" s="12"/>
      <c r="H7" s="12"/>
      <c r="I7" s="12"/>
      <c r="J7" s="23"/>
      <c r="K7" s="23"/>
      <c r="L7" s="12"/>
      <c r="M7" s="13"/>
    </row>
    <row r="8" spans="2:13" ht="11.25">
      <c r="B8" s="21">
        <v>39813</v>
      </c>
      <c r="C8" s="15"/>
      <c r="D8" s="15"/>
      <c r="E8" s="15"/>
      <c r="F8" s="15"/>
      <c r="G8" s="15"/>
      <c r="H8" s="15"/>
      <c r="I8" s="15"/>
      <c r="J8" s="22"/>
      <c r="K8" s="22"/>
      <c r="L8" s="15"/>
      <c r="M8" s="16"/>
    </row>
    <row r="9" spans="2:13" ht="11.25">
      <c r="B9" s="21"/>
      <c r="C9" s="15"/>
      <c r="D9" s="15"/>
      <c r="E9" s="15"/>
      <c r="F9" s="15"/>
      <c r="G9" s="15"/>
      <c r="H9" s="15"/>
      <c r="I9" s="15"/>
      <c r="J9" s="22"/>
      <c r="K9" s="22"/>
      <c r="L9" s="15"/>
      <c r="M9" s="16"/>
    </row>
    <row r="10" spans="2:13" ht="11.25">
      <c r="B10" s="14" t="s">
        <v>9</v>
      </c>
      <c r="C10" s="15"/>
      <c r="D10" s="15"/>
      <c r="E10" s="15"/>
      <c r="F10" s="15"/>
      <c r="G10" s="15"/>
      <c r="H10" s="15"/>
      <c r="I10" s="15"/>
      <c r="J10" s="22"/>
      <c r="K10" s="22"/>
      <c r="L10" s="15"/>
      <c r="M10" s="16"/>
    </row>
    <row r="11" spans="2:13" ht="11.25">
      <c r="B11" s="14" t="s">
        <v>16</v>
      </c>
      <c r="C11" s="15"/>
      <c r="D11" s="24">
        <f>SUM(D15,D20,D24,D28,D32,D36,D40,D44,D48,D52)</f>
        <v>1591</v>
      </c>
      <c r="E11" s="24">
        <f aca="true" t="shared" si="0" ref="E11:M11">SUM(E15,E20,E24,E28,E32,E36,E40,E44,E48,E52)</f>
        <v>288</v>
      </c>
      <c r="F11" s="24">
        <f t="shared" si="0"/>
        <v>273</v>
      </c>
      <c r="G11" s="24">
        <f t="shared" si="0"/>
        <v>233</v>
      </c>
      <c r="H11" s="24">
        <f t="shared" si="0"/>
        <v>135</v>
      </c>
      <c r="I11" s="24">
        <f t="shared" si="0"/>
        <v>60</v>
      </c>
      <c r="J11" s="24">
        <f t="shared" si="0"/>
        <v>47</v>
      </c>
      <c r="K11" s="24">
        <f t="shared" si="0"/>
        <v>45</v>
      </c>
      <c r="L11" s="24" t="s">
        <v>11</v>
      </c>
      <c r="M11" s="25">
        <f t="shared" si="0"/>
        <v>510</v>
      </c>
    </row>
    <row r="12" spans="2:13" ht="11.25">
      <c r="B12" s="14" t="s">
        <v>18</v>
      </c>
      <c r="C12" s="15"/>
      <c r="D12" s="24">
        <f>SUM(D16,D21,D25,D29,D33,D37,D41,D45,D49,D53)</f>
        <v>5229165</v>
      </c>
      <c r="E12" s="24">
        <f aca="true" t="shared" si="1" ref="E12:M12">SUM(E16,E21,E25,E29,E33,E37,E41,E45,E49,E53)</f>
        <v>925301</v>
      </c>
      <c r="F12" s="24">
        <f t="shared" si="1"/>
        <v>2495245</v>
      </c>
      <c r="G12" s="24">
        <f t="shared" si="1"/>
        <v>234546</v>
      </c>
      <c r="H12" s="24">
        <f t="shared" si="1"/>
        <v>253168</v>
      </c>
      <c r="I12" s="24">
        <f t="shared" si="1"/>
        <v>279857</v>
      </c>
      <c r="J12" s="24">
        <f t="shared" si="1"/>
        <v>105242</v>
      </c>
      <c r="K12" s="24">
        <f t="shared" si="1"/>
        <v>265905</v>
      </c>
      <c r="L12" s="24" t="s">
        <v>11</v>
      </c>
      <c r="M12" s="25">
        <f t="shared" si="1"/>
        <v>669901</v>
      </c>
    </row>
    <row r="13" spans="2:13" ht="11.25">
      <c r="B13" s="14"/>
      <c r="C13" s="15"/>
      <c r="D13" s="15"/>
      <c r="E13" s="15"/>
      <c r="F13" s="15"/>
      <c r="G13" s="15"/>
      <c r="H13" s="15"/>
      <c r="I13" s="15"/>
      <c r="J13" s="22"/>
      <c r="K13" s="22"/>
      <c r="L13" s="15"/>
      <c r="M13" s="16"/>
    </row>
    <row r="14" spans="2:13" ht="11.25">
      <c r="B14" s="14" t="s">
        <v>10</v>
      </c>
      <c r="C14" s="15"/>
      <c r="D14" s="15"/>
      <c r="E14" s="15"/>
      <c r="F14" s="15"/>
      <c r="G14" s="15"/>
      <c r="H14" s="15"/>
      <c r="I14" s="15"/>
      <c r="J14" s="22"/>
      <c r="K14" s="22"/>
      <c r="L14" s="15"/>
      <c r="M14" s="16"/>
    </row>
    <row r="15" spans="2:13" ht="11.25">
      <c r="B15" s="17" t="s">
        <v>16</v>
      </c>
      <c r="C15" s="15"/>
      <c r="D15" s="24">
        <f>SUM(E15:M15)</f>
        <v>772</v>
      </c>
      <c r="E15" s="18">
        <f>269+17</f>
        <v>286</v>
      </c>
      <c r="F15" s="18" t="s">
        <v>11</v>
      </c>
      <c r="G15" s="18">
        <f>178+36</f>
        <v>214</v>
      </c>
      <c r="H15" s="18">
        <f>108+7</f>
        <v>115</v>
      </c>
      <c r="I15" s="18">
        <v>28</v>
      </c>
      <c r="J15" s="18" t="s">
        <v>11</v>
      </c>
      <c r="K15" s="18" t="s">
        <v>11</v>
      </c>
      <c r="L15" s="18" t="s">
        <v>11</v>
      </c>
      <c r="M15" s="19">
        <f>72+57</f>
        <v>129</v>
      </c>
    </row>
    <row r="16" spans="2:13" ht="11.25">
      <c r="B16" s="17" t="s">
        <v>17</v>
      </c>
      <c r="C16" s="15"/>
      <c r="D16" s="24">
        <f aca="true" t="shared" si="2" ref="D16:D53">SUM(E16:M16)</f>
        <v>1606986</v>
      </c>
      <c r="E16" s="18">
        <f>891100+27594</f>
        <v>918694</v>
      </c>
      <c r="F16" s="18" t="s">
        <v>11</v>
      </c>
      <c r="G16" s="18">
        <f>208008+5946</f>
        <v>213954</v>
      </c>
      <c r="H16" s="18">
        <f>160564+1102</f>
        <v>161666</v>
      </c>
      <c r="I16" s="18">
        <v>105183</v>
      </c>
      <c r="J16" s="18" t="s">
        <v>11</v>
      </c>
      <c r="K16" s="18" t="s">
        <v>11</v>
      </c>
      <c r="L16" s="18" t="s">
        <v>11</v>
      </c>
      <c r="M16" s="19">
        <f>104623+102866</f>
        <v>207489</v>
      </c>
    </row>
    <row r="17" spans="2:13" ht="11.25">
      <c r="B17" s="17"/>
      <c r="C17" s="15"/>
      <c r="D17" s="24"/>
      <c r="E17" s="18"/>
      <c r="F17" s="18"/>
      <c r="G17" s="18"/>
      <c r="H17" s="18"/>
      <c r="I17" s="18"/>
      <c r="J17" s="18"/>
      <c r="K17" s="18"/>
      <c r="L17" s="18"/>
      <c r="M17" s="19"/>
    </row>
    <row r="18" spans="2:13" ht="11.25">
      <c r="B18" s="14" t="s">
        <v>26</v>
      </c>
      <c r="C18" s="15"/>
      <c r="D18" s="24"/>
      <c r="E18" s="18"/>
      <c r="F18" s="18"/>
      <c r="G18" s="18"/>
      <c r="H18" s="18"/>
      <c r="I18" s="18"/>
      <c r="J18" s="18"/>
      <c r="K18" s="18"/>
      <c r="L18" s="18"/>
      <c r="M18" s="19"/>
    </row>
    <row r="19" spans="2:13" ht="11.25">
      <c r="B19" s="14" t="s">
        <v>13</v>
      </c>
      <c r="C19" s="15"/>
      <c r="D19" s="24"/>
      <c r="E19" s="18"/>
      <c r="F19" s="18"/>
      <c r="G19" s="18"/>
      <c r="H19" s="18"/>
      <c r="I19" s="18"/>
      <c r="J19" s="18"/>
      <c r="K19" s="18"/>
      <c r="L19" s="18"/>
      <c r="M19" s="19"/>
    </row>
    <row r="20" spans="2:13" ht="11.25">
      <c r="B20" s="17" t="s">
        <v>16</v>
      </c>
      <c r="C20" s="15"/>
      <c r="D20" s="24">
        <f t="shared" si="2"/>
        <v>46</v>
      </c>
      <c r="E20" s="18" t="s">
        <v>11</v>
      </c>
      <c r="F20" s="18">
        <v>1</v>
      </c>
      <c r="G20" s="18" t="s">
        <v>11</v>
      </c>
      <c r="H20" s="18" t="s">
        <v>11</v>
      </c>
      <c r="I20" s="18">
        <v>11</v>
      </c>
      <c r="J20" s="18" t="s">
        <v>11</v>
      </c>
      <c r="K20" s="18" t="s">
        <v>11</v>
      </c>
      <c r="L20" s="18" t="s">
        <v>11</v>
      </c>
      <c r="M20" s="19">
        <f>13+21</f>
        <v>34</v>
      </c>
    </row>
    <row r="21" spans="2:13" ht="11.25">
      <c r="B21" s="17" t="s">
        <v>17</v>
      </c>
      <c r="C21" s="15"/>
      <c r="D21" s="24">
        <f t="shared" si="2"/>
        <v>197402</v>
      </c>
      <c r="E21" s="18" t="s">
        <v>11</v>
      </c>
      <c r="F21" s="18">
        <v>1390</v>
      </c>
      <c r="G21" s="18" t="s">
        <v>11</v>
      </c>
      <c r="H21" s="18" t="s">
        <v>11</v>
      </c>
      <c r="I21" s="18">
        <f>53037+7916</f>
        <v>60953</v>
      </c>
      <c r="J21" s="18" t="s">
        <v>11</v>
      </c>
      <c r="K21" s="18" t="s">
        <v>11</v>
      </c>
      <c r="L21" s="18" t="s">
        <v>11</v>
      </c>
      <c r="M21" s="19">
        <f>87660+47399</f>
        <v>135059</v>
      </c>
    </row>
    <row r="22" spans="2:13" ht="11.25">
      <c r="B22" s="17"/>
      <c r="C22" s="15"/>
      <c r="D22" s="24"/>
      <c r="E22" s="18"/>
      <c r="F22" s="18"/>
      <c r="G22" s="18"/>
      <c r="H22" s="18"/>
      <c r="I22" s="18"/>
      <c r="J22" s="18"/>
      <c r="K22" s="18"/>
      <c r="L22" s="18"/>
      <c r="M22" s="19"/>
    </row>
    <row r="23" spans="2:13" ht="11.25">
      <c r="B23" s="14" t="s">
        <v>27</v>
      </c>
      <c r="C23" s="15"/>
      <c r="D23" s="24"/>
      <c r="E23" s="18"/>
      <c r="F23" s="18"/>
      <c r="G23" s="18"/>
      <c r="H23" s="18"/>
      <c r="I23" s="18"/>
      <c r="J23" s="18"/>
      <c r="K23" s="18"/>
      <c r="L23" s="18"/>
      <c r="M23" s="19"/>
    </row>
    <row r="24" spans="2:13" ht="11.25">
      <c r="B24" s="17" t="s">
        <v>16</v>
      </c>
      <c r="C24" s="15"/>
      <c r="D24" s="24">
        <f t="shared" si="2"/>
        <v>85</v>
      </c>
      <c r="E24" s="18" t="s">
        <v>11</v>
      </c>
      <c r="F24" s="18" t="s">
        <v>11</v>
      </c>
      <c r="G24" s="18">
        <f>14+5</f>
        <v>19</v>
      </c>
      <c r="H24" s="18"/>
      <c r="I24" s="18">
        <v>2</v>
      </c>
      <c r="J24" s="18">
        <v>47</v>
      </c>
      <c r="K24" s="18" t="s">
        <v>11</v>
      </c>
      <c r="L24" s="18" t="s">
        <v>11</v>
      </c>
      <c r="M24" s="19">
        <v>17</v>
      </c>
    </row>
    <row r="25" spans="2:13" ht="11.25">
      <c r="B25" s="17" t="s">
        <v>17</v>
      </c>
      <c r="C25" s="15"/>
      <c r="D25" s="24">
        <f t="shared" si="2"/>
        <v>199712</v>
      </c>
      <c r="E25" s="18" t="s">
        <v>11</v>
      </c>
      <c r="F25" s="18" t="s">
        <v>11</v>
      </c>
      <c r="G25" s="18">
        <f>18283+2309</f>
        <v>20592</v>
      </c>
      <c r="H25" s="18"/>
      <c r="I25" s="18">
        <v>13018</v>
      </c>
      <c r="J25" s="18">
        <v>105242</v>
      </c>
      <c r="K25" s="18" t="s">
        <v>11</v>
      </c>
      <c r="L25" s="18" t="s">
        <v>11</v>
      </c>
      <c r="M25" s="19">
        <f>59198+1662</f>
        <v>60860</v>
      </c>
    </row>
    <row r="26" spans="2:13" ht="11.25">
      <c r="B26" s="17"/>
      <c r="C26" s="15"/>
      <c r="D26" s="24"/>
      <c r="E26" s="18"/>
      <c r="F26" s="18"/>
      <c r="G26" s="18"/>
      <c r="H26" s="18"/>
      <c r="I26" s="18"/>
      <c r="J26" s="18"/>
      <c r="K26" s="18"/>
      <c r="L26" s="18"/>
      <c r="M26" s="19"/>
    </row>
    <row r="27" spans="2:13" ht="11.25">
      <c r="B27" s="14" t="s">
        <v>14</v>
      </c>
      <c r="C27" s="15"/>
      <c r="D27" s="24"/>
      <c r="E27" s="18"/>
      <c r="F27" s="18"/>
      <c r="G27" s="18"/>
      <c r="H27" s="18"/>
      <c r="I27" s="18"/>
      <c r="J27" s="18"/>
      <c r="K27" s="18"/>
      <c r="L27" s="18"/>
      <c r="M27" s="19"/>
    </row>
    <row r="28" spans="2:13" ht="11.25">
      <c r="B28" s="17" t="s">
        <v>16</v>
      </c>
      <c r="C28" s="15"/>
      <c r="D28" s="24">
        <f t="shared" si="2"/>
        <v>308</v>
      </c>
      <c r="E28" s="18" t="s">
        <v>11</v>
      </c>
      <c r="F28" s="18">
        <v>270</v>
      </c>
      <c r="G28" s="18"/>
      <c r="H28" s="18">
        <v>20</v>
      </c>
      <c r="I28" s="18" t="s">
        <v>11</v>
      </c>
      <c r="J28" s="18" t="s">
        <v>11</v>
      </c>
      <c r="K28" s="18" t="s">
        <v>11</v>
      </c>
      <c r="L28" s="18" t="s">
        <v>11</v>
      </c>
      <c r="M28" s="19">
        <v>18</v>
      </c>
    </row>
    <row r="29" spans="2:13" ht="11.25">
      <c r="B29" s="17" t="s">
        <v>17</v>
      </c>
      <c r="C29" s="15"/>
      <c r="D29" s="24">
        <f t="shared" si="2"/>
        <v>2717920</v>
      </c>
      <c r="E29" s="18" t="s">
        <v>11</v>
      </c>
      <c r="F29" s="18">
        <v>2486621</v>
      </c>
      <c r="G29" s="18"/>
      <c r="H29" s="18">
        <f>35515+55987</f>
        <v>91502</v>
      </c>
      <c r="I29" s="18" t="s">
        <v>11</v>
      </c>
      <c r="J29" s="18" t="s">
        <v>11</v>
      </c>
      <c r="K29" s="18" t="s">
        <v>11</v>
      </c>
      <c r="L29" s="18" t="s">
        <v>11</v>
      </c>
      <c r="M29" s="19">
        <f>92940+46857</f>
        <v>139797</v>
      </c>
    </row>
    <row r="30" spans="2:13" ht="11.25">
      <c r="B30" s="17"/>
      <c r="C30" s="15"/>
      <c r="D30" s="24"/>
      <c r="E30" s="18"/>
      <c r="F30" s="18"/>
      <c r="G30" s="18"/>
      <c r="H30" s="18"/>
      <c r="I30" s="18"/>
      <c r="J30" s="18"/>
      <c r="K30" s="18"/>
      <c r="L30" s="18"/>
      <c r="M30" s="19"/>
    </row>
    <row r="31" spans="2:13" ht="11.25">
      <c r="B31" s="14" t="s">
        <v>28</v>
      </c>
      <c r="C31" s="15"/>
      <c r="D31" s="24"/>
      <c r="E31" s="18"/>
      <c r="F31" s="18"/>
      <c r="G31" s="18"/>
      <c r="H31" s="18"/>
      <c r="I31" s="18"/>
      <c r="J31" s="18"/>
      <c r="K31" s="18"/>
      <c r="L31" s="18"/>
      <c r="M31" s="19"/>
    </row>
    <row r="32" spans="2:13" ht="11.25">
      <c r="B32" s="17" t="s">
        <v>16</v>
      </c>
      <c r="C32" s="15"/>
      <c r="D32" s="24">
        <f t="shared" si="2"/>
        <v>6</v>
      </c>
      <c r="E32" s="18" t="s">
        <v>11</v>
      </c>
      <c r="F32" s="18">
        <v>2</v>
      </c>
      <c r="G32" s="18"/>
      <c r="H32" s="18" t="s">
        <v>11</v>
      </c>
      <c r="I32" s="18">
        <v>3</v>
      </c>
      <c r="J32" s="18" t="s">
        <v>11</v>
      </c>
      <c r="K32" s="18" t="s">
        <v>11</v>
      </c>
      <c r="L32" s="18" t="s">
        <v>11</v>
      </c>
      <c r="M32" s="19">
        <v>1</v>
      </c>
    </row>
    <row r="33" spans="2:13" ht="11.25">
      <c r="B33" s="17" t="s">
        <v>17</v>
      </c>
      <c r="C33" s="15"/>
      <c r="D33" s="24">
        <f t="shared" si="2"/>
        <v>38552</v>
      </c>
      <c r="E33" s="18" t="s">
        <v>11</v>
      </c>
      <c r="F33" s="18">
        <v>7234</v>
      </c>
      <c r="G33" s="18"/>
      <c r="H33" s="18" t="s">
        <v>11</v>
      </c>
      <c r="I33" s="18">
        <v>30618</v>
      </c>
      <c r="J33" s="18" t="s">
        <v>11</v>
      </c>
      <c r="K33" s="18" t="s">
        <v>11</v>
      </c>
      <c r="L33" s="18" t="s">
        <v>11</v>
      </c>
      <c r="M33" s="19">
        <v>700</v>
      </c>
    </row>
    <row r="34" spans="2:13" ht="11.25">
      <c r="B34" s="17"/>
      <c r="C34" s="15"/>
      <c r="D34" s="24"/>
      <c r="E34" s="18"/>
      <c r="F34" s="18"/>
      <c r="G34" s="18"/>
      <c r="H34" s="18"/>
      <c r="I34" s="18"/>
      <c r="J34" s="18"/>
      <c r="K34" s="18"/>
      <c r="L34" s="18"/>
      <c r="M34" s="19"/>
    </row>
    <row r="35" spans="2:13" ht="11.25">
      <c r="B35" s="14" t="s">
        <v>29</v>
      </c>
      <c r="C35" s="15"/>
      <c r="D35" s="24"/>
      <c r="E35" s="18"/>
      <c r="F35" s="18"/>
      <c r="G35" s="18"/>
      <c r="H35" s="18"/>
      <c r="I35" s="18"/>
      <c r="J35" s="18"/>
      <c r="K35" s="18"/>
      <c r="L35" s="18"/>
      <c r="M35" s="19"/>
    </row>
    <row r="36" spans="2:13" ht="11.25">
      <c r="B36" s="17" t="s">
        <v>16</v>
      </c>
      <c r="C36" s="15"/>
      <c r="D36" s="24">
        <f t="shared" si="2"/>
        <v>5</v>
      </c>
      <c r="E36" s="18" t="s">
        <v>11</v>
      </c>
      <c r="F36" s="18" t="s">
        <v>11</v>
      </c>
      <c r="G36" s="18" t="s">
        <v>11</v>
      </c>
      <c r="H36" s="18" t="s">
        <v>11</v>
      </c>
      <c r="I36" s="18">
        <v>2</v>
      </c>
      <c r="J36" s="18" t="s">
        <v>11</v>
      </c>
      <c r="K36" s="18" t="s">
        <v>11</v>
      </c>
      <c r="L36" s="18" t="s">
        <v>11</v>
      </c>
      <c r="M36" s="19">
        <v>3</v>
      </c>
    </row>
    <row r="37" spans="2:13" ht="11.25">
      <c r="B37" s="17" t="s">
        <v>17</v>
      </c>
      <c r="C37" s="15"/>
      <c r="D37" s="24">
        <f t="shared" si="2"/>
        <v>22201</v>
      </c>
      <c r="E37" s="18" t="s">
        <v>11</v>
      </c>
      <c r="F37" s="18" t="s">
        <v>11</v>
      </c>
      <c r="G37" s="18" t="s">
        <v>11</v>
      </c>
      <c r="H37" s="18" t="s">
        <v>11</v>
      </c>
      <c r="I37" s="18">
        <v>12538</v>
      </c>
      <c r="J37" s="18" t="s">
        <v>11</v>
      </c>
      <c r="K37" s="18" t="s">
        <v>11</v>
      </c>
      <c r="L37" s="18" t="s">
        <v>11</v>
      </c>
      <c r="M37" s="19">
        <v>9663</v>
      </c>
    </row>
    <row r="38" spans="2:13" ht="11.25">
      <c r="B38" s="17"/>
      <c r="C38" s="15"/>
      <c r="D38" s="24"/>
      <c r="E38" s="18"/>
      <c r="F38" s="18"/>
      <c r="G38" s="18"/>
      <c r="H38" s="18"/>
      <c r="I38" s="18"/>
      <c r="J38" s="18"/>
      <c r="K38" s="18"/>
      <c r="L38" s="18"/>
      <c r="M38" s="19"/>
    </row>
    <row r="39" spans="2:13" ht="11.25">
      <c r="B39" s="14" t="s">
        <v>30</v>
      </c>
      <c r="C39" s="15"/>
      <c r="D39" s="24"/>
      <c r="E39" s="18"/>
      <c r="F39" s="18"/>
      <c r="G39" s="18"/>
      <c r="H39" s="18"/>
      <c r="I39" s="18"/>
      <c r="J39" s="18"/>
      <c r="K39" s="18"/>
      <c r="L39" s="18"/>
      <c r="M39" s="19"/>
    </row>
    <row r="40" spans="2:13" ht="11.25">
      <c r="B40" s="17" t="s">
        <v>16</v>
      </c>
      <c r="C40" s="15"/>
      <c r="D40" s="24">
        <f t="shared" si="2"/>
        <v>7</v>
      </c>
      <c r="E40" s="18">
        <v>2</v>
      </c>
      <c r="F40" s="18" t="s">
        <v>11</v>
      </c>
      <c r="G40" s="18" t="s">
        <v>11</v>
      </c>
      <c r="H40" s="18" t="s">
        <v>11</v>
      </c>
      <c r="I40" s="18">
        <v>1</v>
      </c>
      <c r="J40" s="18" t="s">
        <v>11</v>
      </c>
      <c r="K40" s="18" t="s">
        <v>11</v>
      </c>
      <c r="L40" s="18" t="s">
        <v>11</v>
      </c>
      <c r="M40" s="19">
        <v>4</v>
      </c>
    </row>
    <row r="41" spans="2:13" ht="11.25">
      <c r="B41" s="17" t="s">
        <v>17</v>
      </c>
      <c r="C41" s="15"/>
      <c r="D41" s="24">
        <f t="shared" si="2"/>
        <v>19513</v>
      </c>
      <c r="E41" s="18">
        <v>6607</v>
      </c>
      <c r="F41" s="18" t="s">
        <v>11</v>
      </c>
      <c r="G41" s="18" t="s">
        <v>11</v>
      </c>
      <c r="H41" s="18" t="s">
        <v>11</v>
      </c>
      <c r="I41" s="18">
        <v>7792</v>
      </c>
      <c r="J41" s="18" t="s">
        <v>11</v>
      </c>
      <c r="K41" s="18" t="s">
        <v>11</v>
      </c>
      <c r="L41" s="18" t="s">
        <v>11</v>
      </c>
      <c r="M41" s="19">
        <f>845+4269</f>
        <v>5114</v>
      </c>
    </row>
    <row r="42" spans="2:13" ht="11.25">
      <c r="B42" s="17"/>
      <c r="C42" s="15"/>
      <c r="D42" s="24"/>
      <c r="E42" s="18"/>
      <c r="F42" s="18"/>
      <c r="G42" s="18"/>
      <c r="H42" s="18"/>
      <c r="I42" s="18"/>
      <c r="J42" s="18"/>
      <c r="K42" s="18"/>
      <c r="L42" s="18"/>
      <c r="M42" s="19"/>
    </row>
    <row r="43" spans="2:13" ht="11.25">
      <c r="B43" s="14" t="s">
        <v>31</v>
      </c>
      <c r="C43" s="15"/>
      <c r="D43" s="24"/>
      <c r="E43" s="18"/>
      <c r="F43" s="18"/>
      <c r="G43" s="18"/>
      <c r="H43" s="18"/>
      <c r="I43" s="18"/>
      <c r="J43" s="18"/>
      <c r="K43" s="18"/>
      <c r="L43" s="18"/>
      <c r="M43" s="19"/>
    </row>
    <row r="44" spans="2:13" ht="11.25">
      <c r="B44" s="17" t="s">
        <v>16</v>
      </c>
      <c r="C44" s="15"/>
      <c r="D44" s="24">
        <f t="shared" si="2"/>
        <v>49</v>
      </c>
      <c r="E44" s="18" t="s">
        <v>11</v>
      </c>
      <c r="F44" s="18" t="s">
        <v>11</v>
      </c>
      <c r="G44" s="18" t="s">
        <v>11</v>
      </c>
      <c r="H44" s="18" t="s">
        <v>11</v>
      </c>
      <c r="I44" s="18">
        <v>3</v>
      </c>
      <c r="J44" s="18"/>
      <c r="K44" s="18">
        <v>45</v>
      </c>
      <c r="L44" s="18" t="s">
        <v>11</v>
      </c>
      <c r="M44" s="19">
        <v>1</v>
      </c>
    </row>
    <row r="45" spans="2:13" ht="11.25">
      <c r="B45" s="17" t="s">
        <v>17</v>
      </c>
      <c r="C45" s="15"/>
      <c r="D45" s="24">
        <f t="shared" si="2"/>
        <v>283973</v>
      </c>
      <c r="E45" s="18" t="s">
        <v>11</v>
      </c>
      <c r="F45" s="18" t="s">
        <v>11</v>
      </c>
      <c r="G45" s="18" t="s">
        <v>11</v>
      </c>
      <c r="H45" s="18" t="s">
        <v>11</v>
      </c>
      <c r="I45" s="18">
        <v>12688</v>
      </c>
      <c r="J45" s="18"/>
      <c r="K45" s="18">
        <v>265905</v>
      </c>
      <c r="L45" s="18" t="s">
        <v>11</v>
      </c>
      <c r="M45" s="19">
        <v>5380</v>
      </c>
    </row>
    <row r="46" spans="2:13" ht="11.25">
      <c r="B46" s="17"/>
      <c r="C46" s="15"/>
      <c r="D46" s="24"/>
      <c r="E46" s="18"/>
      <c r="F46" s="18"/>
      <c r="G46" s="18"/>
      <c r="H46" s="18"/>
      <c r="I46" s="18"/>
      <c r="J46" s="18"/>
      <c r="K46" s="18"/>
      <c r="L46" s="18"/>
      <c r="M46" s="19"/>
    </row>
    <row r="47" spans="2:13" ht="11.25">
      <c r="B47" s="14" t="s">
        <v>32</v>
      </c>
      <c r="C47" s="15"/>
      <c r="D47" s="24"/>
      <c r="E47" s="18"/>
      <c r="F47" s="18"/>
      <c r="G47" s="18"/>
      <c r="H47" s="18"/>
      <c r="I47" s="18"/>
      <c r="J47" s="18"/>
      <c r="K47" s="18"/>
      <c r="L47" s="18"/>
      <c r="M47" s="19"/>
    </row>
    <row r="48" spans="2:13" ht="11.25">
      <c r="B48" s="17" t="s">
        <v>16</v>
      </c>
      <c r="C48" s="15"/>
      <c r="D48" s="24">
        <f t="shared" si="2"/>
        <v>306</v>
      </c>
      <c r="E48" s="18" t="s">
        <v>11</v>
      </c>
      <c r="F48" s="18" t="s">
        <v>11</v>
      </c>
      <c r="G48" s="18" t="s">
        <v>11</v>
      </c>
      <c r="H48" s="18" t="s">
        <v>11</v>
      </c>
      <c r="I48" s="18">
        <v>7</v>
      </c>
      <c r="J48" s="18"/>
      <c r="K48" s="18" t="s">
        <v>11</v>
      </c>
      <c r="L48" s="18" t="s">
        <v>11</v>
      </c>
      <c r="M48" s="19">
        <f>168+131</f>
        <v>299</v>
      </c>
    </row>
    <row r="49" spans="2:13" ht="11.25">
      <c r="B49" s="17" t="s">
        <v>17</v>
      </c>
      <c r="C49" s="15"/>
      <c r="D49" s="24">
        <f t="shared" si="2"/>
        <v>101173</v>
      </c>
      <c r="E49" s="18" t="s">
        <v>11</v>
      </c>
      <c r="F49" s="18" t="s">
        <v>11</v>
      </c>
      <c r="G49" s="18" t="s">
        <v>11</v>
      </c>
      <c r="H49" s="18" t="s">
        <v>11</v>
      </c>
      <c r="I49" s="18">
        <v>24944</v>
      </c>
      <c r="J49" s="18"/>
      <c r="K49" s="18" t="s">
        <v>11</v>
      </c>
      <c r="L49" s="18" t="s">
        <v>11</v>
      </c>
      <c r="M49" s="19">
        <f>63600+12629</f>
        <v>76229</v>
      </c>
    </row>
    <row r="50" spans="2:13" ht="11.25">
      <c r="B50" s="17"/>
      <c r="C50" s="15"/>
      <c r="D50" s="24"/>
      <c r="E50" s="18"/>
      <c r="F50" s="18"/>
      <c r="G50" s="18"/>
      <c r="H50" s="18"/>
      <c r="I50" s="18"/>
      <c r="J50" s="18"/>
      <c r="K50" s="18"/>
      <c r="L50" s="18"/>
      <c r="M50" s="19"/>
    </row>
    <row r="51" spans="2:13" ht="11.25">
      <c r="B51" s="14" t="s">
        <v>19</v>
      </c>
      <c r="C51" s="15"/>
      <c r="D51" s="24"/>
      <c r="E51" s="18"/>
      <c r="F51" s="18"/>
      <c r="G51" s="18"/>
      <c r="H51" s="18"/>
      <c r="I51" s="18"/>
      <c r="J51" s="18"/>
      <c r="K51" s="18"/>
      <c r="L51" s="18"/>
      <c r="M51" s="19"/>
    </row>
    <row r="52" spans="2:13" ht="11.25">
      <c r="B52" s="17" t="s">
        <v>16</v>
      </c>
      <c r="C52" s="15"/>
      <c r="D52" s="24">
        <f t="shared" si="2"/>
        <v>7</v>
      </c>
      <c r="E52" s="18" t="s">
        <v>11</v>
      </c>
      <c r="F52" s="18" t="s">
        <v>11</v>
      </c>
      <c r="G52" s="18" t="s">
        <v>11</v>
      </c>
      <c r="H52" s="18" t="s">
        <v>11</v>
      </c>
      <c r="I52" s="18">
        <v>3</v>
      </c>
      <c r="J52" s="18"/>
      <c r="K52" s="18" t="s">
        <v>11</v>
      </c>
      <c r="L52" s="18" t="s">
        <v>11</v>
      </c>
      <c r="M52" s="19">
        <v>4</v>
      </c>
    </row>
    <row r="53" spans="2:13" ht="11.25">
      <c r="B53" s="17" t="s">
        <v>17</v>
      </c>
      <c r="C53" s="15"/>
      <c r="D53" s="24">
        <f t="shared" si="2"/>
        <v>41733</v>
      </c>
      <c r="E53" s="18" t="s">
        <v>11</v>
      </c>
      <c r="F53" s="18" t="s">
        <v>11</v>
      </c>
      <c r="G53" s="18" t="s">
        <v>11</v>
      </c>
      <c r="H53" s="18" t="s">
        <v>11</v>
      </c>
      <c r="I53" s="18">
        <v>12123</v>
      </c>
      <c r="J53" s="18"/>
      <c r="K53" s="18" t="s">
        <v>11</v>
      </c>
      <c r="L53" s="18" t="s">
        <v>11</v>
      </c>
      <c r="M53" s="19">
        <v>29610</v>
      </c>
    </row>
    <row r="54" spans="2:13" ht="11.25">
      <c r="B54" s="34"/>
      <c r="C54" s="15"/>
      <c r="D54" s="15"/>
      <c r="E54" s="15"/>
      <c r="F54" s="15"/>
      <c r="G54" s="15"/>
      <c r="H54" s="15"/>
      <c r="I54" s="15"/>
      <c r="J54" s="22"/>
      <c r="K54" s="22"/>
      <c r="L54" s="15"/>
      <c r="M54" s="16"/>
    </row>
    <row r="55" spans="2:13" ht="11.25">
      <c r="B55" s="34"/>
      <c r="C55" s="15"/>
      <c r="D55" s="15"/>
      <c r="E55" s="15"/>
      <c r="F55" s="15"/>
      <c r="G55" s="15"/>
      <c r="H55" s="15"/>
      <c r="I55" s="15"/>
      <c r="J55" s="22"/>
      <c r="K55" s="22"/>
      <c r="L55" s="15"/>
      <c r="M55" s="16"/>
    </row>
    <row r="56" spans="2:13" ht="11.25">
      <c r="B56" s="21">
        <v>39447</v>
      </c>
      <c r="C56" s="15"/>
      <c r="D56" s="15"/>
      <c r="E56" s="15"/>
      <c r="F56" s="15"/>
      <c r="G56" s="15"/>
      <c r="H56" s="15"/>
      <c r="I56" s="15"/>
      <c r="J56" s="22"/>
      <c r="K56" s="22"/>
      <c r="L56" s="15"/>
      <c r="M56" s="16"/>
    </row>
    <row r="57" spans="2:13" ht="11.25">
      <c r="B57" s="21"/>
      <c r="C57" s="15"/>
      <c r="D57" s="15"/>
      <c r="E57" s="15"/>
      <c r="F57" s="15"/>
      <c r="G57" s="15"/>
      <c r="H57" s="15"/>
      <c r="I57" s="15"/>
      <c r="J57" s="22"/>
      <c r="K57" s="22"/>
      <c r="L57" s="15"/>
      <c r="M57" s="16"/>
    </row>
    <row r="58" spans="2:13" ht="11.25">
      <c r="B58" s="14" t="s">
        <v>9</v>
      </c>
      <c r="C58" s="15"/>
      <c r="D58" s="18"/>
      <c r="E58" s="18"/>
      <c r="F58" s="18"/>
      <c r="G58" s="18"/>
      <c r="H58" s="18"/>
      <c r="I58" s="18"/>
      <c r="J58" s="18"/>
      <c r="K58" s="18"/>
      <c r="L58" s="18"/>
      <c r="M58" s="19"/>
    </row>
    <row r="59" spans="2:13" ht="11.25">
      <c r="B59" s="14" t="s">
        <v>16</v>
      </c>
      <c r="C59" s="15"/>
      <c r="D59" s="24">
        <f>SUM(E59:M59)</f>
        <v>1571</v>
      </c>
      <c r="E59" s="24">
        <f aca="true" t="shared" si="3" ref="E59:H60">SUM(E63,E68,E72,E76,E80,E88,E92,E96,E100)</f>
        <v>286</v>
      </c>
      <c r="F59" s="24">
        <f t="shared" si="3"/>
        <v>268</v>
      </c>
      <c r="G59" s="24">
        <f t="shared" si="3"/>
        <v>226</v>
      </c>
      <c r="H59" s="24">
        <f t="shared" si="3"/>
        <v>134</v>
      </c>
      <c r="I59" s="24">
        <f>SUM(I63,I68,I72,I80,I84,I88,I92,I96,I100)</f>
        <v>58</v>
      </c>
      <c r="J59" s="24">
        <f aca="true" t="shared" si="4" ref="J59:L60">SUM(J63,J68,J72,J76,J80,J88,J92,J96,J100)</f>
        <v>47</v>
      </c>
      <c r="K59" s="24">
        <f t="shared" si="4"/>
        <v>46</v>
      </c>
      <c r="L59" s="24">
        <f t="shared" si="4"/>
        <v>0</v>
      </c>
      <c r="M59" s="25">
        <f>SUM(M63,M68,M72,M76,M80,M84,M88,M92,M96,M100)</f>
        <v>506</v>
      </c>
    </row>
    <row r="60" spans="2:13" ht="11.25">
      <c r="B60" s="14" t="s">
        <v>18</v>
      </c>
      <c r="C60" s="15"/>
      <c r="D60" s="24">
        <f>SUM(E60:M60)</f>
        <v>5143711</v>
      </c>
      <c r="E60" s="24">
        <f t="shared" si="3"/>
        <v>918412</v>
      </c>
      <c r="F60" s="24">
        <f t="shared" si="3"/>
        <v>2422459</v>
      </c>
      <c r="G60" s="24">
        <f t="shared" si="3"/>
        <v>230200</v>
      </c>
      <c r="H60" s="24">
        <f t="shared" si="3"/>
        <v>253039</v>
      </c>
      <c r="I60" s="24">
        <f>SUM(I64,I69,I73,I81,I85,I89,I93,I97,I101)</f>
        <v>278425</v>
      </c>
      <c r="J60" s="24">
        <f t="shared" si="4"/>
        <v>104939</v>
      </c>
      <c r="K60" s="24">
        <f t="shared" si="4"/>
        <v>266766</v>
      </c>
      <c r="L60" s="24">
        <f t="shared" si="4"/>
        <v>0</v>
      </c>
      <c r="M60" s="25">
        <f>SUM(M64,M69,M73,M77,M81,M85,M89,M93,M97,M101)</f>
        <v>669471</v>
      </c>
    </row>
    <row r="61" spans="2:13" ht="11.25">
      <c r="B61" s="14"/>
      <c r="C61" s="15"/>
      <c r="D61" s="18"/>
      <c r="E61" s="18"/>
      <c r="F61" s="18"/>
      <c r="G61" s="18"/>
      <c r="H61" s="18"/>
      <c r="I61" s="18"/>
      <c r="J61" s="18"/>
      <c r="K61" s="18"/>
      <c r="L61" s="18"/>
      <c r="M61" s="19"/>
    </row>
    <row r="62" spans="2:13" ht="11.25">
      <c r="B62" s="14" t="s">
        <v>10</v>
      </c>
      <c r="C62" s="15"/>
      <c r="D62" s="18"/>
      <c r="E62" s="18"/>
      <c r="F62" s="18"/>
      <c r="G62" s="18"/>
      <c r="H62" s="18"/>
      <c r="I62" s="18"/>
      <c r="J62" s="18"/>
      <c r="K62" s="18"/>
      <c r="L62" s="18"/>
      <c r="M62" s="19"/>
    </row>
    <row r="63" spans="2:13" ht="11.25">
      <c r="B63" s="17" t="s">
        <v>16</v>
      </c>
      <c r="C63" s="15"/>
      <c r="D63" s="18">
        <f>SUM(E63:M63)</f>
        <v>758</v>
      </c>
      <c r="E63" s="18">
        <v>284</v>
      </c>
      <c r="F63" s="18" t="s">
        <v>11</v>
      </c>
      <c r="G63" s="18">
        <v>208</v>
      </c>
      <c r="H63" s="18">
        <v>114</v>
      </c>
      <c r="I63" s="18">
        <v>27</v>
      </c>
      <c r="J63" s="18" t="s">
        <v>11</v>
      </c>
      <c r="K63" s="18" t="s">
        <v>11</v>
      </c>
      <c r="L63" s="18" t="s">
        <v>11</v>
      </c>
      <c r="M63" s="19">
        <v>125</v>
      </c>
    </row>
    <row r="64" spans="2:13" ht="11.25">
      <c r="B64" s="17" t="s">
        <v>17</v>
      </c>
      <c r="C64" s="15"/>
      <c r="D64" s="18">
        <f>SUM(E64:M64)</f>
        <v>1593990</v>
      </c>
      <c r="E64" s="18">
        <v>911805</v>
      </c>
      <c r="F64" s="18" t="s">
        <v>11</v>
      </c>
      <c r="G64" s="18">
        <v>211614</v>
      </c>
      <c r="H64" s="18">
        <v>161537</v>
      </c>
      <c r="I64" s="18">
        <v>104879</v>
      </c>
      <c r="J64" s="18" t="s">
        <v>11</v>
      </c>
      <c r="K64" s="18" t="s">
        <v>11</v>
      </c>
      <c r="L64" s="18" t="s">
        <v>11</v>
      </c>
      <c r="M64" s="19">
        <v>204155</v>
      </c>
    </row>
    <row r="65" spans="2:13" ht="11.25">
      <c r="B65" s="17"/>
      <c r="C65" s="15"/>
      <c r="D65" s="18"/>
      <c r="E65" s="18"/>
      <c r="F65" s="18"/>
      <c r="G65" s="18"/>
      <c r="H65" s="18"/>
      <c r="I65" s="18"/>
      <c r="J65" s="18"/>
      <c r="K65" s="18"/>
      <c r="L65" s="18"/>
      <c r="M65" s="19"/>
    </row>
    <row r="66" spans="2:13" ht="11.25">
      <c r="B66" s="14" t="s">
        <v>26</v>
      </c>
      <c r="C66" s="15"/>
      <c r="D66" s="18"/>
      <c r="E66" s="18"/>
      <c r="F66" s="18"/>
      <c r="G66" s="18"/>
      <c r="H66" s="18"/>
      <c r="I66" s="18"/>
      <c r="J66" s="18"/>
      <c r="K66" s="18"/>
      <c r="L66" s="18"/>
      <c r="M66" s="19"/>
    </row>
    <row r="67" spans="2:13" ht="11.25">
      <c r="B67" s="14" t="s">
        <v>13</v>
      </c>
      <c r="C67" s="15"/>
      <c r="D67" s="18"/>
      <c r="E67" s="18"/>
      <c r="F67" s="18"/>
      <c r="G67" s="18"/>
      <c r="H67" s="18"/>
      <c r="I67" s="18"/>
      <c r="J67" s="18"/>
      <c r="K67" s="18"/>
      <c r="L67" s="18"/>
      <c r="M67" s="19"/>
    </row>
    <row r="68" spans="2:13" ht="11.25">
      <c r="B68" s="17" t="s">
        <v>16</v>
      </c>
      <c r="C68" s="15"/>
      <c r="D68" s="18">
        <f>SUM(E68:M68)</f>
        <v>43</v>
      </c>
      <c r="E68" s="18" t="s">
        <v>11</v>
      </c>
      <c r="F68" s="18">
        <v>1</v>
      </c>
      <c r="G68" s="18" t="s">
        <v>11</v>
      </c>
      <c r="H68" s="18" t="s">
        <v>11</v>
      </c>
      <c r="I68" s="18">
        <v>9</v>
      </c>
      <c r="J68" s="18" t="s">
        <v>11</v>
      </c>
      <c r="K68" s="18" t="s">
        <v>11</v>
      </c>
      <c r="L68" s="18" t="s">
        <v>11</v>
      </c>
      <c r="M68" s="19">
        <v>33</v>
      </c>
    </row>
    <row r="69" spans="2:13" ht="11.25">
      <c r="B69" s="17" t="s">
        <v>17</v>
      </c>
      <c r="C69" s="15"/>
      <c r="D69" s="18">
        <f>SUM(E69:M69)</f>
        <v>157447</v>
      </c>
      <c r="E69" s="18" t="s">
        <v>11</v>
      </c>
      <c r="F69" s="18">
        <v>1390</v>
      </c>
      <c r="G69" s="18" t="s">
        <v>11</v>
      </c>
      <c r="H69" s="18" t="s">
        <v>11</v>
      </c>
      <c r="I69" s="18">
        <v>53647</v>
      </c>
      <c r="J69" s="18" t="s">
        <v>11</v>
      </c>
      <c r="K69" s="18" t="s">
        <v>11</v>
      </c>
      <c r="L69" s="18" t="s">
        <v>11</v>
      </c>
      <c r="M69" s="19">
        <v>102410</v>
      </c>
    </row>
    <row r="70" spans="2:13" ht="11.25">
      <c r="B70" s="17"/>
      <c r="C70" s="15"/>
      <c r="D70" s="18"/>
      <c r="E70" s="18"/>
      <c r="F70" s="18"/>
      <c r="G70" s="18"/>
      <c r="H70" s="18"/>
      <c r="I70" s="18"/>
      <c r="J70" s="18"/>
      <c r="K70" s="18"/>
      <c r="L70" s="18"/>
      <c r="M70" s="19"/>
    </row>
    <row r="71" spans="2:13" ht="11.25">
      <c r="B71" s="14" t="s">
        <v>27</v>
      </c>
      <c r="C71" s="15"/>
      <c r="D71" s="18"/>
      <c r="E71" s="18"/>
      <c r="F71" s="18"/>
      <c r="G71" s="18"/>
      <c r="H71" s="18"/>
      <c r="I71" s="18"/>
      <c r="J71" s="18"/>
      <c r="K71" s="18"/>
      <c r="L71" s="18"/>
      <c r="M71" s="19"/>
    </row>
    <row r="72" spans="2:13" ht="11.25">
      <c r="B72" s="17" t="s">
        <v>16</v>
      </c>
      <c r="C72" s="15"/>
      <c r="D72" s="18">
        <f>SUM(E72:M72)</f>
        <v>349</v>
      </c>
      <c r="E72" s="18" t="s">
        <v>11</v>
      </c>
      <c r="F72" s="18">
        <v>265</v>
      </c>
      <c r="G72" s="18">
        <v>18</v>
      </c>
      <c r="H72" s="18" t="s">
        <v>11</v>
      </c>
      <c r="I72" s="18">
        <v>2</v>
      </c>
      <c r="J72" s="18">
        <v>47</v>
      </c>
      <c r="K72" s="18" t="s">
        <v>11</v>
      </c>
      <c r="L72" s="18" t="s">
        <v>11</v>
      </c>
      <c r="M72" s="19">
        <v>17</v>
      </c>
    </row>
    <row r="73" spans="2:13" ht="11.25">
      <c r="B73" s="17" t="s">
        <v>17</v>
      </c>
      <c r="C73" s="15"/>
      <c r="D73" s="18">
        <f>SUM(E73:M73)</f>
        <v>2611238</v>
      </c>
      <c r="E73" s="18" t="s">
        <v>11</v>
      </c>
      <c r="F73" s="18">
        <v>2413835</v>
      </c>
      <c r="G73" s="18">
        <v>18586</v>
      </c>
      <c r="H73" s="18" t="s">
        <v>11</v>
      </c>
      <c r="I73" s="18">
        <v>13018</v>
      </c>
      <c r="J73" s="18">
        <v>104939</v>
      </c>
      <c r="K73" s="18" t="s">
        <v>11</v>
      </c>
      <c r="L73" s="18" t="s">
        <v>11</v>
      </c>
      <c r="M73" s="19">
        <v>60860</v>
      </c>
    </row>
    <row r="74" spans="2:13" ht="11.25">
      <c r="B74" s="17"/>
      <c r="C74" s="15"/>
      <c r="D74" s="18"/>
      <c r="E74" s="18"/>
      <c r="F74" s="18"/>
      <c r="G74" s="18"/>
      <c r="H74" s="18"/>
      <c r="I74" s="18"/>
      <c r="J74" s="18"/>
      <c r="K74" s="18"/>
      <c r="L74" s="18"/>
      <c r="M74" s="19"/>
    </row>
    <row r="75" spans="2:13" ht="11.25">
      <c r="B75" s="14" t="s">
        <v>14</v>
      </c>
      <c r="C75" s="15"/>
      <c r="D75" s="18"/>
      <c r="E75" s="18"/>
      <c r="F75" s="18"/>
      <c r="G75" s="18"/>
      <c r="H75" s="18"/>
      <c r="I75" s="18"/>
      <c r="J75" s="18"/>
      <c r="K75" s="18"/>
      <c r="L75" s="18"/>
      <c r="M75" s="19"/>
    </row>
    <row r="76" spans="2:13" ht="11.25">
      <c r="B76" s="17" t="s">
        <v>16</v>
      </c>
      <c r="C76" s="15"/>
      <c r="D76" s="18">
        <f>SUM(E76:M76)</f>
        <v>39</v>
      </c>
      <c r="E76" s="18" t="s">
        <v>11</v>
      </c>
      <c r="F76" s="18" t="s">
        <v>11</v>
      </c>
      <c r="G76" s="18" t="s">
        <v>11</v>
      </c>
      <c r="H76" s="18">
        <v>20</v>
      </c>
      <c r="I76" s="18" t="s">
        <v>11</v>
      </c>
      <c r="J76" s="18" t="s">
        <v>11</v>
      </c>
      <c r="K76" s="18" t="s">
        <v>11</v>
      </c>
      <c r="L76" s="18" t="s">
        <v>11</v>
      </c>
      <c r="M76" s="19">
        <v>19</v>
      </c>
    </row>
    <row r="77" spans="2:13" ht="11.25">
      <c r="B77" s="17" t="s">
        <v>17</v>
      </c>
      <c r="C77" s="15"/>
      <c r="D77" s="18">
        <f>SUM(E77:M77)</f>
        <v>237207</v>
      </c>
      <c r="E77" s="18" t="s">
        <v>11</v>
      </c>
      <c r="F77" s="18" t="s">
        <v>11</v>
      </c>
      <c r="G77" s="18" t="s">
        <v>11</v>
      </c>
      <c r="H77" s="18">
        <v>91502</v>
      </c>
      <c r="I77" s="18" t="s">
        <v>11</v>
      </c>
      <c r="J77" s="18" t="s">
        <v>11</v>
      </c>
      <c r="K77" s="18" t="s">
        <v>11</v>
      </c>
      <c r="L77" s="18" t="s">
        <v>11</v>
      </c>
      <c r="M77" s="19">
        <v>145705</v>
      </c>
    </row>
    <row r="78" spans="2:13" ht="11.25">
      <c r="B78" s="17"/>
      <c r="C78" s="15"/>
      <c r="D78" s="18"/>
      <c r="E78" s="18"/>
      <c r="F78" s="18"/>
      <c r="G78" s="18"/>
      <c r="H78" s="18"/>
      <c r="I78" s="18"/>
      <c r="J78" s="18"/>
      <c r="K78" s="18"/>
      <c r="L78" s="18"/>
      <c r="M78" s="19"/>
    </row>
    <row r="79" spans="2:13" ht="11.25">
      <c r="B79" s="14" t="s">
        <v>28</v>
      </c>
      <c r="C79" s="15"/>
      <c r="D79" s="18"/>
      <c r="E79" s="18"/>
      <c r="F79" s="18"/>
      <c r="G79" s="18"/>
      <c r="H79" s="18"/>
      <c r="I79" s="18"/>
      <c r="J79" s="18"/>
      <c r="K79" s="18"/>
      <c r="L79" s="18"/>
      <c r="M79" s="19"/>
    </row>
    <row r="80" spans="2:13" ht="11.25">
      <c r="B80" s="17" t="s">
        <v>16</v>
      </c>
      <c r="C80" s="15"/>
      <c r="D80" s="18">
        <f>SUM(E80:M80)</f>
        <v>7</v>
      </c>
      <c r="E80" s="18" t="s">
        <v>11</v>
      </c>
      <c r="F80" s="18">
        <v>2</v>
      </c>
      <c r="G80" s="18" t="s">
        <v>11</v>
      </c>
      <c r="H80" s="18" t="s">
        <v>11</v>
      </c>
      <c r="I80" s="18">
        <v>4</v>
      </c>
      <c r="J80" s="18" t="s">
        <v>11</v>
      </c>
      <c r="K80" s="18" t="s">
        <v>11</v>
      </c>
      <c r="L80" s="18" t="s">
        <v>11</v>
      </c>
      <c r="M80" s="19">
        <v>1</v>
      </c>
    </row>
    <row r="81" spans="2:13" ht="11.25">
      <c r="B81" s="17" t="s">
        <v>17</v>
      </c>
      <c r="C81" s="15"/>
      <c r="D81" s="18">
        <f>SUM(E81:M81)</f>
        <v>40309</v>
      </c>
      <c r="E81" s="18" t="s">
        <v>11</v>
      </c>
      <c r="F81" s="18">
        <v>7234</v>
      </c>
      <c r="G81" s="18" t="s">
        <v>11</v>
      </c>
      <c r="H81" s="18" t="s">
        <v>11</v>
      </c>
      <c r="I81" s="18">
        <v>32375</v>
      </c>
      <c r="J81" s="18" t="s">
        <v>11</v>
      </c>
      <c r="K81" s="18" t="s">
        <v>11</v>
      </c>
      <c r="L81" s="18" t="s">
        <v>11</v>
      </c>
      <c r="M81" s="19">
        <v>700</v>
      </c>
    </row>
    <row r="82" spans="2:13" ht="11.25">
      <c r="B82" s="17"/>
      <c r="C82" s="15"/>
      <c r="D82" s="18"/>
      <c r="E82" s="18"/>
      <c r="F82" s="18"/>
      <c r="G82" s="18"/>
      <c r="H82" s="18"/>
      <c r="I82" s="18"/>
      <c r="J82" s="18"/>
      <c r="K82" s="18"/>
      <c r="L82" s="18"/>
      <c r="M82" s="19"/>
    </row>
    <row r="83" spans="2:13" ht="11.25">
      <c r="B83" s="14" t="s">
        <v>29</v>
      </c>
      <c r="C83" s="15"/>
      <c r="D83" s="18"/>
      <c r="E83" s="18"/>
      <c r="F83" s="18"/>
      <c r="G83" s="18"/>
      <c r="H83" s="18"/>
      <c r="I83" s="18"/>
      <c r="J83" s="18"/>
      <c r="K83" s="18"/>
      <c r="L83" s="18"/>
      <c r="M83" s="19"/>
    </row>
    <row r="84" spans="2:13" ht="11.25">
      <c r="B84" s="17" t="s">
        <v>16</v>
      </c>
      <c r="C84" s="15"/>
      <c r="D84" s="18" t="s">
        <v>11</v>
      </c>
      <c r="E84" s="18" t="s">
        <v>11</v>
      </c>
      <c r="F84" s="18" t="s">
        <v>11</v>
      </c>
      <c r="G84" s="18" t="s">
        <v>11</v>
      </c>
      <c r="H84" s="18" t="s">
        <v>11</v>
      </c>
      <c r="I84" s="18">
        <v>2</v>
      </c>
      <c r="J84" s="18" t="s">
        <v>11</v>
      </c>
      <c r="K84" s="18" t="s">
        <v>11</v>
      </c>
      <c r="L84" s="18" t="s">
        <v>11</v>
      </c>
      <c r="M84" s="19">
        <v>3</v>
      </c>
    </row>
    <row r="85" spans="2:13" ht="11.25">
      <c r="B85" s="17" t="s">
        <v>17</v>
      </c>
      <c r="C85" s="15"/>
      <c r="D85" s="18" t="s">
        <v>11</v>
      </c>
      <c r="E85" s="18" t="s">
        <v>11</v>
      </c>
      <c r="F85" s="18" t="s">
        <v>11</v>
      </c>
      <c r="G85" s="18" t="s">
        <v>11</v>
      </c>
      <c r="H85" s="18" t="s">
        <v>11</v>
      </c>
      <c r="I85" s="18">
        <v>12538</v>
      </c>
      <c r="J85" s="18" t="s">
        <v>11</v>
      </c>
      <c r="K85" s="18" t="s">
        <v>11</v>
      </c>
      <c r="L85" s="18" t="s">
        <v>11</v>
      </c>
      <c r="M85" s="19">
        <v>9663</v>
      </c>
    </row>
    <row r="86" spans="2:13" ht="11.25">
      <c r="B86" s="17"/>
      <c r="C86" s="15"/>
      <c r="D86" s="18"/>
      <c r="E86" s="18"/>
      <c r="F86" s="18"/>
      <c r="G86" s="18"/>
      <c r="H86" s="18"/>
      <c r="I86" s="18"/>
      <c r="J86" s="18"/>
      <c r="K86" s="18"/>
      <c r="L86" s="18"/>
      <c r="M86" s="19"/>
    </row>
    <row r="87" spans="2:13" ht="11.25">
      <c r="B87" s="14" t="s">
        <v>30</v>
      </c>
      <c r="C87" s="15"/>
      <c r="D87" s="18"/>
      <c r="E87" s="18"/>
      <c r="F87" s="18"/>
      <c r="G87" s="18"/>
      <c r="H87" s="18"/>
      <c r="I87" s="18"/>
      <c r="J87" s="18"/>
      <c r="K87" s="18"/>
      <c r="L87" s="18"/>
      <c r="M87" s="19"/>
    </row>
    <row r="88" spans="2:13" ht="11.25">
      <c r="B88" s="17" t="s">
        <v>16</v>
      </c>
      <c r="C88" s="15"/>
      <c r="D88" s="18">
        <f>SUM(E88:M88)</f>
        <v>6</v>
      </c>
      <c r="E88" s="18">
        <v>2</v>
      </c>
      <c r="F88" s="18" t="s">
        <v>11</v>
      </c>
      <c r="G88" s="18" t="s">
        <v>11</v>
      </c>
      <c r="H88" s="18" t="s">
        <v>11</v>
      </c>
      <c r="I88" s="18">
        <v>1</v>
      </c>
      <c r="J88" s="18" t="s">
        <v>11</v>
      </c>
      <c r="K88" s="18" t="s">
        <v>11</v>
      </c>
      <c r="L88" s="18" t="s">
        <v>11</v>
      </c>
      <c r="M88" s="19">
        <v>3</v>
      </c>
    </row>
    <row r="89" spans="2:13" ht="11.25">
      <c r="B89" s="17" t="s">
        <v>17</v>
      </c>
      <c r="C89" s="15"/>
      <c r="D89" s="18">
        <f>SUM(E89:M89)</f>
        <v>15911</v>
      </c>
      <c r="E89" s="18">
        <v>6607</v>
      </c>
      <c r="F89" s="18" t="s">
        <v>11</v>
      </c>
      <c r="G89" s="18" t="s">
        <v>11</v>
      </c>
      <c r="H89" s="18" t="s">
        <v>11</v>
      </c>
      <c r="I89" s="18">
        <v>7792</v>
      </c>
      <c r="J89" s="18" t="s">
        <v>11</v>
      </c>
      <c r="K89" s="18" t="s">
        <v>11</v>
      </c>
      <c r="L89" s="18" t="s">
        <v>11</v>
      </c>
      <c r="M89" s="19">
        <v>1512</v>
      </c>
    </row>
    <row r="90" spans="2:13" ht="11.25">
      <c r="B90" s="17"/>
      <c r="C90" s="15"/>
      <c r="D90" s="18"/>
      <c r="E90" s="18"/>
      <c r="F90" s="18"/>
      <c r="G90" s="18"/>
      <c r="H90" s="18"/>
      <c r="I90" s="18"/>
      <c r="J90" s="18"/>
      <c r="K90" s="18"/>
      <c r="L90" s="18"/>
      <c r="M90" s="19"/>
    </row>
    <row r="91" spans="2:13" ht="11.25">
      <c r="B91" s="14" t="s">
        <v>31</v>
      </c>
      <c r="C91" s="15"/>
      <c r="D91" s="18"/>
      <c r="E91" s="18"/>
      <c r="F91" s="18"/>
      <c r="G91" s="18"/>
      <c r="H91" s="18"/>
      <c r="I91" s="18"/>
      <c r="J91" s="18"/>
      <c r="K91" s="18"/>
      <c r="L91" s="18"/>
      <c r="M91" s="19"/>
    </row>
    <row r="92" spans="2:13" ht="11.25">
      <c r="B92" s="17" t="s">
        <v>16</v>
      </c>
      <c r="C92" s="15"/>
      <c r="D92" s="18">
        <f>SUM(E92:M92)</f>
        <v>51</v>
      </c>
      <c r="E92" s="18" t="s">
        <v>11</v>
      </c>
      <c r="F92" s="18" t="s">
        <v>11</v>
      </c>
      <c r="G92" s="18" t="s">
        <v>11</v>
      </c>
      <c r="H92" s="18" t="s">
        <v>11</v>
      </c>
      <c r="I92" s="18">
        <v>3</v>
      </c>
      <c r="J92" s="18" t="s">
        <v>11</v>
      </c>
      <c r="K92" s="18">
        <v>46</v>
      </c>
      <c r="L92" s="18" t="s">
        <v>11</v>
      </c>
      <c r="M92" s="19">
        <v>2</v>
      </c>
    </row>
    <row r="93" spans="2:13" ht="11.25">
      <c r="B93" s="17" t="s">
        <v>17</v>
      </c>
      <c r="C93" s="15"/>
      <c r="D93" s="18">
        <f>SUM(E93:M93)</f>
        <v>285432</v>
      </c>
      <c r="E93" s="18" t="s">
        <v>11</v>
      </c>
      <c r="F93" s="18" t="s">
        <v>11</v>
      </c>
      <c r="G93" s="18" t="s">
        <v>11</v>
      </c>
      <c r="H93" s="18" t="s">
        <v>11</v>
      </c>
      <c r="I93" s="18">
        <v>12688</v>
      </c>
      <c r="J93" s="18" t="s">
        <v>11</v>
      </c>
      <c r="K93" s="18">
        <v>266766</v>
      </c>
      <c r="L93" s="18" t="s">
        <v>11</v>
      </c>
      <c r="M93" s="19">
        <v>5978</v>
      </c>
    </row>
    <row r="94" spans="2:13" ht="11.25">
      <c r="B94" s="17"/>
      <c r="C94" s="15"/>
      <c r="D94" s="18"/>
      <c r="E94" s="18"/>
      <c r="F94" s="18"/>
      <c r="G94" s="18"/>
      <c r="H94" s="18"/>
      <c r="I94" s="18"/>
      <c r="J94" s="18"/>
      <c r="K94" s="18"/>
      <c r="L94" s="18"/>
      <c r="M94" s="19"/>
    </row>
    <row r="95" spans="2:13" ht="11.25">
      <c r="B95" s="14" t="s">
        <v>32</v>
      </c>
      <c r="C95" s="15"/>
      <c r="D95" s="18"/>
      <c r="E95" s="18"/>
      <c r="F95" s="18"/>
      <c r="G95" s="18"/>
      <c r="H95" s="18"/>
      <c r="I95" s="18"/>
      <c r="J95" s="18"/>
      <c r="K95" s="18"/>
      <c r="L95" s="18"/>
      <c r="M95" s="19"/>
    </row>
    <row r="96" spans="2:13" ht="11.25">
      <c r="B96" s="17" t="s">
        <v>16</v>
      </c>
      <c r="C96" s="15"/>
      <c r="D96" s="18">
        <f>SUM(E96:M96)</f>
        <v>306</v>
      </c>
      <c r="E96" s="18" t="s">
        <v>11</v>
      </c>
      <c r="F96" s="18" t="s">
        <v>11</v>
      </c>
      <c r="G96" s="18" t="s">
        <v>11</v>
      </c>
      <c r="H96" s="18" t="s">
        <v>11</v>
      </c>
      <c r="I96" s="18">
        <v>7</v>
      </c>
      <c r="J96" s="18" t="s">
        <v>11</v>
      </c>
      <c r="K96" s="18" t="s">
        <v>11</v>
      </c>
      <c r="L96" s="18" t="s">
        <v>11</v>
      </c>
      <c r="M96" s="19">
        <v>299</v>
      </c>
    </row>
    <row r="97" spans="2:13" ht="11.25">
      <c r="B97" s="17" t="s">
        <v>17</v>
      </c>
      <c r="C97" s="15"/>
      <c r="D97" s="18">
        <f>SUM(E97:M97)</f>
        <v>101173</v>
      </c>
      <c r="E97" s="18" t="s">
        <v>11</v>
      </c>
      <c r="F97" s="18" t="s">
        <v>11</v>
      </c>
      <c r="G97" s="18" t="s">
        <v>11</v>
      </c>
      <c r="H97" s="18" t="s">
        <v>11</v>
      </c>
      <c r="I97" s="18">
        <v>24944</v>
      </c>
      <c r="J97" s="18" t="s">
        <v>11</v>
      </c>
      <c r="K97" s="18" t="s">
        <v>11</v>
      </c>
      <c r="L97" s="18" t="s">
        <v>11</v>
      </c>
      <c r="M97" s="19">
        <v>76229</v>
      </c>
    </row>
    <row r="98" spans="2:13" ht="11.25">
      <c r="B98" s="17"/>
      <c r="C98" s="15"/>
      <c r="D98" s="18"/>
      <c r="E98" s="18"/>
      <c r="F98" s="18"/>
      <c r="G98" s="18"/>
      <c r="H98" s="18"/>
      <c r="I98" s="18"/>
      <c r="J98" s="18"/>
      <c r="K98" s="18"/>
      <c r="L98" s="18"/>
      <c r="M98" s="19"/>
    </row>
    <row r="99" spans="2:13" ht="11.25">
      <c r="B99" s="14" t="s">
        <v>19</v>
      </c>
      <c r="C99" s="15"/>
      <c r="D99" s="18"/>
      <c r="E99" s="18"/>
      <c r="F99" s="18"/>
      <c r="G99" s="18"/>
      <c r="H99" s="18"/>
      <c r="I99" s="18"/>
      <c r="J99" s="18"/>
      <c r="K99" s="18"/>
      <c r="L99" s="18"/>
      <c r="M99" s="19"/>
    </row>
    <row r="100" spans="2:13" ht="11.25">
      <c r="B100" s="17" t="s">
        <v>16</v>
      </c>
      <c r="C100" s="15"/>
      <c r="D100" s="18">
        <f>SUM(E100:M100)</f>
        <v>7</v>
      </c>
      <c r="E100" s="18" t="s">
        <v>11</v>
      </c>
      <c r="F100" s="18" t="s">
        <v>11</v>
      </c>
      <c r="G100" s="18" t="s">
        <v>11</v>
      </c>
      <c r="H100" s="18" t="s">
        <v>11</v>
      </c>
      <c r="I100" s="18">
        <v>3</v>
      </c>
      <c r="J100" s="18" t="s">
        <v>11</v>
      </c>
      <c r="K100" s="18" t="s">
        <v>11</v>
      </c>
      <c r="L100" s="18" t="s">
        <v>11</v>
      </c>
      <c r="M100" s="19">
        <v>4</v>
      </c>
    </row>
    <row r="101" spans="2:13" ht="11.25">
      <c r="B101" s="17" t="s">
        <v>17</v>
      </c>
      <c r="C101" s="15"/>
      <c r="D101" s="18">
        <f>SUM(E101:M101)</f>
        <v>78803</v>
      </c>
      <c r="E101" s="18" t="s">
        <v>11</v>
      </c>
      <c r="F101" s="18" t="s">
        <v>11</v>
      </c>
      <c r="G101" s="18" t="s">
        <v>11</v>
      </c>
      <c r="H101" s="18" t="s">
        <v>11</v>
      </c>
      <c r="I101" s="18">
        <v>16544</v>
      </c>
      <c r="J101" s="18" t="s">
        <v>11</v>
      </c>
      <c r="K101" s="18" t="s">
        <v>11</v>
      </c>
      <c r="L101" s="18" t="s">
        <v>11</v>
      </c>
      <c r="M101" s="19">
        <v>62259</v>
      </c>
    </row>
    <row r="102" spans="2:13" ht="11.25">
      <c r="B102" s="30"/>
      <c r="C102" s="31"/>
      <c r="D102" s="31"/>
      <c r="E102" s="31"/>
      <c r="F102" s="31"/>
      <c r="G102" s="31"/>
      <c r="H102" s="31"/>
      <c r="I102" s="31"/>
      <c r="J102" s="32"/>
      <c r="K102" s="32"/>
      <c r="L102" s="31"/>
      <c r="M102" s="33"/>
    </row>
    <row r="103" spans="2:13" s="20" customFormat="1" ht="12.75">
      <c r="B103" s="29" t="s">
        <v>21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</sheetData>
  <mergeCells count="1">
    <mergeCell ref="A1:M1"/>
  </mergeCells>
  <hyperlinks>
    <hyperlink ref="A4" r:id="rId1" display="Índice"/>
    <hyperlink ref="A5" r:id="rId2" display="Datos"/>
  </hyperlinks>
  <printOptions/>
  <pageMargins left="0.7874015748031497" right="0.7874015748031497" top="0.3937007874015748" bottom="0.7874015748031497" header="0" footer="0.3937007874015748"/>
  <pageSetup horizontalDpi="300" verticalDpi="300" orientation="portrait" paperSize="9" scale="96" r:id="rId3"/>
  <ignoredErrors>
    <ignoredError sqref="I59:I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FMG004</cp:lastModifiedBy>
  <cp:lastPrinted>2004-06-29T07:22:22Z</cp:lastPrinted>
  <dcterms:created xsi:type="dcterms:W3CDTF">1998-08-12T12:01:38Z</dcterms:created>
  <dcterms:modified xsi:type="dcterms:W3CDTF">2009-05-12T10:35:13Z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