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55" yWindow="120" windowWidth="10815" windowHeight="10125" activeTab="0"/>
  </bookViews>
  <sheets>
    <sheet name="Port01" sheetId="1" r:id="rId1"/>
    <sheet name="MM" sheetId="2" r:id="rId2"/>
    <sheet name="D01" sheetId="3" r:id="rId3"/>
    <sheet name="D02" sheetId="4" r:id="rId4"/>
    <sheet name="D03" sheetId="5" r:id="rId5"/>
    <sheet name="D04" sheetId="6" r:id="rId6"/>
    <sheet name="D05" sheetId="7" r:id="rId7"/>
    <sheet name="D06" sheetId="8" r:id="rId8"/>
    <sheet name="D07" sheetId="9" r:id="rId9"/>
    <sheet name="D08" sheetId="10" r:id="rId10"/>
    <sheet name="D09" sheetId="11" r:id="rId11"/>
    <sheet name="D10" sheetId="12" r:id="rId12"/>
    <sheet name="D11" sheetId="13" r:id="rId13"/>
    <sheet name="D12" sheetId="14" r:id="rId14"/>
    <sheet name="D13" sheetId="15" r:id="rId15"/>
    <sheet name="D14" sheetId="16" r:id="rId16"/>
    <sheet name="D15" sheetId="17" r:id="rId17"/>
    <sheet name="D16" sheetId="18" r:id="rId18"/>
    <sheet name="D17" sheetId="19" r:id="rId19"/>
    <sheet name="D18" sheetId="20" r:id="rId20"/>
    <sheet name="D19" sheetId="21" r:id="rId21"/>
    <sheet name="D20" sheetId="22" r:id="rId22"/>
    <sheet name="D21" sheetId="23" r:id="rId23"/>
  </sheets>
  <definedNames>
    <definedName name="_xlnm.Print_Area" localSheetId="0">'Port01'!$A$1:$H$71</definedName>
  </definedNames>
  <calcPr fullCalcOnLoad="1"/>
</workbook>
</file>

<file path=xl/sharedStrings.xml><?xml version="1.0" encoding="utf-8"?>
<sst xmlns="http://schemas.openxmlformats.org/spreadsheetml/2006/main" count="1191" uniqueCount="94">
  <si>
    <t>TOTAL</t>
  </si>
  <si>
    <t>Ambos sexos</t>
  </si>
  <si>
    <t>Hombres</t>
  </si>
  <si>
    <t>Mujeres</t>
  </si>
  <si>
    <t>15 a 19</t>
  </si>
  <si>
    <t>0 a 4</t>
  </si>
  <si>
    <t>5 a 9</t>
  </si>
  <si>
    <t>10 a 14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</si>
  <si>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</si>
  <si>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</si>
  <si>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</si>
  <si>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</si>
  <si>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</si>
  <si>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</si>
  <si>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</si>
  <si>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</si>
  <si>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</si>
  <si>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</si>
  <si>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</si>
  <si>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</si>
  <si>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</si>
  <si>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CIUDAD DE MADRID</t>
  </si>
  <si>
    <t>DISTRITO:</t>
  </si>
  <si>
    <t>Edad</t>
  </si>
  <si>
    <t>01. CENTRO</t>
  </si>
  <si>
    <t>02. ARGANZUELA</t>
  </si>
  <si>
    <t>03. RETIRO</t>
  </si>
  <si>
    <t>04. SALAMANCA</t>
  </si>
  <si>
    <t>05. CHAMARTÍN</t>
  </si>
  <si>
    <t>06. TETUÁN</t>
  </si>
  <si>
    <t>07. CHAMBERÍ</t>
  </si>
  <si>
    <t>08. FUENCARRAL - EL PARDO</t>
  </si>
  <si>
    <t>09. MONCLOA - ARAVACA</t>
  </si>
  <si>
    <t>10. LATINA</t>
  </si>
  <si>
    <t>11. CARABANCHEL</t>
  </si>
  <si>
    <t>12. USERA</t>
  </si>
  <si>
    <t>13. PUENTE DE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</si>
  <si>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</si>
  <si>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</si>
  <si>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</si>
  <si>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</si>
  <si>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</si>
  <si>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</si>
  <si>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21. BARAJAS</t>
  </si>
  <si>
    <t>Proporción de menores de 15 años</t>
  </si>
  <si>
    <t>Proporción de mayores de 65 años</t>
  </si>
  <si>
    <t>Proporción de mayores de 80 años</t>
  </si>
  <si>
    <t>Razón de Juventud (1)</t>
  </si>
  <si>
    <t>Razón de Progresividad (2)</t>
  </si>
  <si>
    <t>(1) Población de 0 a 14 años / Población de 65 y más años (en %)</t>
  </si>
  <si>
    <t>Índice (Ciudad de Madrid = 100)</t>
  </si>
  <si>
    <t>Total Ciudad</t>
  </si>
  <si>
    <t xml:space="preserve"> 01. Centro</t>
  </si>
  <si>
    <t xml:space="preserve"> 02. Arganzuela</t>
  </si>
  <si>
    <t xml:space="preserve"> 03. Retiro</t>
  </si>
  <si>
    <t xml:space="preserve"> 04. Salamanca</t>
  </si>
  <si>
    <t xml:space="preserve"> 05. Chamartín</t>
  </si>
  <si>
    <t xml:space="preserve"> 06. Tetuán</t>
  </si>
  <si>
    <t xml:space="preserve"> 07. Chamberí</t>
  </si>
  <si>
    <t xml:space="preserve"> 08. Fuencarral - El Pardo</t>
  </si>
  <si>
    <t xml:space="preserve"> 09. Moncloa - Aravaca</t>
  </si>
  <si>
    <t xml:space="preserve"> 10. Latina</t>
  </si>
  <si>
    <t xml:space="preserve"> 11. Carabanchel</t>
  </si>
  <si>
    <t xml:space="preserve"> 12. Usera</t>
  </si>
  <si>
    <t xml:space="preserve"> 13. Puente de Vallecas</t>
  </si>
  <si>
    <t xml:space="preserve"> 14. Moratalaz</t>
  </si>
  <si>
    <t xml:space="preserve"> 15. Ciudad Lineal</t>
  </si>
  <si>
    <t xml:space="preserve"> 16. Hortaleza</t>
  </si>
  <si>
    <t xml:space="preserve"> 17. Villaverde</t>
  </si>
  <si>
    <t xml:space="preserve"> 18. Villa de Vallecas</t>
  </si>
  <si>
    <t xml:space="preserve"> 19. Vicálvaro</t>
  </si>
  <si>
    <t xml:space="preserve"> 20. San Blas</t>
  </si>
  <si>
    <t xml:space="preserve"> 21. Barajas</t>
  </si>
  <si>
    <t>85 a 89</t>
  </si>
  <si>
    <t>90 a 94</t>
  </si>
  <si>
    <t>95 a 99</t>
  </si>
  <si>
    <t>100 y más</t>
  </si>
  <si>
    <t>ESTRUCTURA DE LA POBLACIÓN POR NACIONALIDAD, SEXO Y EDAD</t>
  </si>
  <si>
    <t>ESPAÑOLA</t>
  </si>
  <si>
    <t>NO ESPAÑOLA</t>
  </si>
  <si>
    <t>TOTAL (1)</t>
  </si>
  <si>
    <t>Proporción de extranjeros</t>
  </si>
  <si>
    <t>Valor (x 100)</t>
  </si>
  <si>
    <t>INDICADORES DE LA ESTRUCTURA DEMOGRÁFICA (POBLACIÓN TOTAL)</t>
  </si>
  <si>
    <t>Índice</t>
  </si>
  <si>
    <t>No Consta</t>
  </si>
  <si>
    <t>No consta</t>
  </si>
  <si>
    <t>CIUDAD DE MADRID 01.01.2016</t>
  </si>
  <si>
    <t>FUENTE: Padrón Municipal de Habitantes. Subdirección General de Estadística. Elaboración propia.</t>
  </si>
  <si>
    <t>(1) No incluye 'No consta país de nacionalidad'</t>
  </si>
  <si>
    <t>(2) Población de 0 a 4 años / Población de 5 a 9 años (en %)</t>
  </si>
  <si>
    <t>20. SAN BLAS - CANILLEJAS</t>
  </si>
  <si>
    <t>(Revisión del Padrón Municipal de Habitantes a 1 de enero de 2019)</t>
  </si>
  <si>
    <t>01.01.19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</si>
</sst>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0.0;0.0"/>
    <numFmt numFmtId="175" formatCode="#,##0;#,##0"/>
    <numFmt numFmtId="176" formatCode="0.000"/>
    <numFmt numFmtId="177" formatCode="0.0000"/>
    <numFmt numFmtId="178" formatCode="#,##0.00_);\(#,##0.00\)"/>
    <numFmt numFmtId="179" formatCode="0;0"/>
    <numFmt numFmtId="180" formatCode="###0"/>
    <numFmt numFmtId="181" formatCode="_-* #,##0.0\ _€_-;\-* #,##0.0\ _€_-;_-* &quot;-&quot;??\ _€_-;_-@_-"/>
    <numFmt numFmtId="182" formatCode="_-* #,##0\ _€_-;\-* #,##0\ _€_-;_-* &quot;-&quot;??\ _€_-;_-@_-"/>
    <numFmt numFmtId="183" formatCode="0.00000"/>
    <numFmt numFmtId="184" formatCode="0.0"/>
  </numFmts>
  <fonts count="6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sz val="8"/>
      <color indexed="9"/>
      <name val="Arial"/>
      <family val="2"/>
    </font>
    <font>
      <sz val="14.5"/>
      <color indexed="8"/>
      <name val="Arial"/>
      <family val="0"/>
    </font>
    <font>
      <sz val="5"/>
      <color indexed="18"/>
      <name val="Arial Black"/>
      <family val="0"/>
    </font>
    <font>
      <sz val="8"/>
      <color indexed="18"/>
      <name val="Arial Black"/>
      <family val="0"/>
    </font>
    <font>
      <sz val="9.2"/>
      <color indexed="18"/>
      <name val="Arial Black"/>
      <family val="0"/>
    </font>
    <font>
      <sz val="15"/>
      <color indexed="8"/>
      <name val="Arial"/>
      <family val="0"/>
    </font>
    <font>
      <sz val="12"/>
      <color indexed="18"/>
      <name val="Arial Black"/>
      <family val="0"/>
    </font>
    <font>
      <sz val="6.75"/>
      <color indexed="18"/>
      <name val="Arial Black"/>
      <family val="0"/>
    </font>
    <font>
      <sz val="15.75"/>
      <color indexed="8"/>
      <name val="Arial"/>
      <family val="0"/>
    </font>
    <font>
      <sz val="16"/>
      <color indexed="8"/>
      <name val="Arial"/>
      <family val="0"/>
    </font>
    <font>
      <sz val="15.5"/>
      <color indexed="8"/>
      <name val="Arial"/>
      <family val="0"/>
    </font>
    <font>
      <sz val="15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9"/>
      <name val="Arial Black"/>
      <family val="0"/>
    </font>
    <font>
      <sz val="14"/>
      <color indexed="9"/>
      <name val="Arial Black"/>
      <family val="0"/>
    </font>
    <font>
      <sz val="11"/>
      <color indexed="9"/>
      <name val="Arial Black"/>
      <family val="0"/>
    </font>
    <font>
      <b/>
      <sz val="7.5"/>
      <color indexed="18"/>
      <name val="Arial"/>
      <family val="0"/>
    </font>
    <font>
      <b/>
      <sz val="18"/>
      <color indexed="18"/>
      <name val="Arial"/>
      <family val="0"/>
    </font>
    <font>
      <b/>
      <sz val="7.75"/>
      <color indexed="18"/>
      <name val="Arial"/>
      <family val="0"/>
    </font>
    <font>
      <b/>
      <sz val="8.25"/>
      <color indexed="18"/>
      <name val="Arial"/>
      <family val="0"/>
    </font>
    <font>
      <b/>
      <sz val="8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5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2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8" fillId="20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32" borderId="10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0" fontId="2" fillId="32" borderId="11" xfId="0" applyFont="1" applyFill="1" applyBorder="1" applyAlignment="1">
      <alignment horizontal="right"/>
    </xf>
    <xf numFmtId="0" fontId="2" fillId="32" borderId="12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left"/>
    </xf>
    <xf numFmtId="0" fontId="0" fillId="0" borderId="0" xfId="0" applyAlignment="1">
      <alignment/>
    </xf>
    <xf numFmtId="0" fontId="2" fillId="34" borderId="13" xfId="0" applyFont="1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4" fillId="0" borderId="0" xfId="46" applyAlignment="1" applyProtection="1">
      <alignment/>
      <protection/>
    </xf>
    <xf numFmtId="0" fontId="6" fillId="34" borderId="13" xfId="46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/>
    </xf>
    <xf numFmtId="0" fontId="8" fillId="0" borderId="0" xfId="0" applyFont="1" applyAlignment="1">
      <alignment/>
    </xf>
    <xf numFmtId="3" fontId="8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3" fontId="1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4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right"/>
    </xf>
    <xf numFmtId="0" fontId="2" fillId="34" borderId="15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CIUDAD DE MADRID 01.01.2019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>
          <a:noFill/>
        </a:ln>
      </c:spPr>
    </c:title>
    <c:view3D>
      <c:rotX val="15"/>
      <c:hPercent val="170"/>
      <c:rotY val="20"/>
      <c:depthPercent val="100"/>
      <c:rAngAx val="1"/>
    </c:view3D>
    <c:plotArea>
      <c:layout>
        <c:manualLayout>
          <c:xMode val="edge"/>
          <c:yMode val="edge"/>
          <c:x val="0.0465"/>
          <c:y val="0.07675"/>
          <c:w val="0.9185"/>
          <c:h val="0.8402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Port01!$M$7:$M$107</c:f>
              <c:strCache/>
            </c:strRef>
          </c:cat>
          <c:val>
            <c:numRef>
              <c:f>Port01!$S$7:$S$107</c:f>
              <c:numCache/>
            </c:numRef>
          </c:val>
          <c:shape val="box"/>
        </c:ser>
        <c:ser>
          <c:idx val="4"/>
          <c:order val="1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Port01!$M$7:$M$107</c:f>
              <c:strCache/>
            </c:strRef>
          </c:cat>
          <c:val>
            <c:numRef>
              <c:f>Port01!$U$7:$U$107</c:f>
              <c:numCache/>
            </c:numRef>
          </c:val>
          <c:shape val="box"/>
        </c:ser>
        <c:ser>
          <c:idx val="0"/>
          <c:order val="2"/>
          <c:tx>
            <c:v>Extranjeros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Port01!$M$7:$M$107</c:f>
              <c:strCache/>
            </c:strRef>
          </c:cat>
          <c:val>
            <c:numRef>
              <c:f>Port01!$T$7:$T$107</c:f>
              <c:numCache/>
            </c:numRef>
          </c:val>
          <c:shape val="box"/>
        </c:ser>
        <c:ser>
          <c:idx val="1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Port01!$M$7:$M$107</c:f>
              <c:strCache/>
            </c:strRef>
          </c:cat>
          <c:val>
            <c:numRef>
              <c:f>Port01!$V$7:$V$107</c:f>
              <c:numCache/>
            </c:numRef>
          </c:val>
          <c:shape val="box"/>
        </c:ser>
        <c:overlap val="100"/>
        <c:gapWidth val="0"/>
        <c:shape val="box"/>
        <c:axId val="28198719"/>
        <c:axId val="52461880"/>
      </c:bar3DChart>
      <c:catAx>
        <c:axId val="2819871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80"/>
                </a:solidFill>
              </a:defRPr>
            </a:pPr>
          </a:p>
        </c:txPr>
        <c:crossAx val="52461880"/>
        <c:crosses val="autoZero"/>
        <c:auto val="1"/>
        <c:lblOffset val="100"/>
        <c:tickLblSkip val="5"/>
        <c:noMultiLvlLbl val="0"/>
      </c:catAx>
      <c:valAx>
        <c:axId val="52461880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28198719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75"/>
          <c:y val="0.93175"/>
          <c:w val="0.884"/>
          <c:h val="0.0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99CC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'D08'!$I$1</c:f>
        </c:strRef>
      </c:tx>
      <c:layout>
        <c:manualLayout>
          <c:xMode val="factor"/>
          <c:yMode val="factor"/>
          <c:x val="0.01025"/>
          <c:y val="-0.02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87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6175"/>
          <c:w val="0.88575"/>
          <c:h val="0.73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'D08'!$A$10:$A$30</c:f>
              <c:strCache/>
            </c:strRef>
          </c:cat>
          <c:val>
            <c:numRef>
              <c:f>'D08'!$I$10:$I$30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'D08'!$A$10:$A$30</c:f>
              <c:strCache/>
            </c:strRef>
          </c:cat>
          <c:val>
            <c:numRef>
              <c:f>'D08'!$L$10:$L$30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'D08'!$A$10:$A$30</c:f>
              <c:strCache/>
            </c:strRef>
          </c:cat>
          <c:val>
            <c:numRef>
              <c:f>'D08'!$J$10:$J$30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'D08'!$A$10:$A$30</c:f>
              <c:strCache/>
            </c:strRef>
          </c:cat>
          <c:val>
            <c:numRef>
              <c:f>'D08'!$M$10:$M$30</c:f>
              <c:numCache/>
            </c:numRef>
          </c:val>
          <c:shape val="box"/>
        </c:ser>
        <c:overlap val="100"/>
        <c:gapWidth val="0"/>
        <c:shape val="box"/>
        <c:axId val="58989897"/>
        <c:axId val="61147026"/>
      </c:bar3DChart>
      <c:catAx>
        <c:axId val="5898989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61147026"/>
        <c:crosses val="autoZero"/>
        <c:auto val="1"/>
        <c:lblOffset val="100"/>
        <c:tickLblSkip val="1"/>
        <c:noMultiLvlLbl val="0"/>
      </c:catAx>
      <c:valAx>
        <c:axId val="61147026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58989897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"/>
          <c:y val="0.93325"/>
          <c:w val="0.713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'D09'!$I$1</c:f>
        </c:strRef>
      </c:tx>
      <c:layout>
        <c:manualLayout>
          <c:xMode val="factor"/>
          <c:yMode val="factor"/>
          <c:x val="-0.01725"/>
          <c:y val="-0.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79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5725"/>
          <c:w val="0.8855"/>
          <c:h val="0.737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'D09'!$A$10:$A$30</c:f>
              <c:strCache/>
            </c:strRef>
          </c:cat>
          <c:val>
            <c:numRef>
              <c:f>'D09'!$I$10:$I$30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'D09'!$A$10:$A$30</c:f>
              <c:strCache/>
            </c:strRef>
          </c:cat>
          <c:val>
            <c:numRef>
              <c:f>'D09'!$L$10:$L$30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'D09'!$A$10:$A$30</c:f>
              <c:strCache/>
            </c:strRef>
          </c:cat>
          <c:val>
            <c:numRef>
              <c:f>'D09'!$J$10:$J$30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'D09'!$A$10:$A$30</c:f>
              <c:strCache/>
            </c:strRef>
          </c:cat>
          <c:val>
            <c:numRef>
              <c:f>'D09'!$M$10:$M$30</c:f>
              <c:numCache/>
            </c:numRef>
          </c:val>
          <c:shape val="box"/>
        </c:ser>
        <c:overlap val="100"/>
        <c:gapWidth val="0"/>
        <c:shape val="box"/>
        <c:axId val="13452323"/>
        <c:axId val="53962044"/>
      </c:bar3DChart>
      <c:catAx>
        <c:axId val="1345232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53962044"/>
        <c:crosses val="autoZero"/>
        <c:auto val="1"/>
        <c:lblOffset val="100"/>
        <c:tickLblSkip val="1"/>
        <c:noMultiLvlLbl val="0"/>
      </c:catAx>
      <c:valAx>
        <c:axId val="53962044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13452323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025"/>
          <c:y val="0.93525"/>
          <c:w val="0.718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'D10'!$I$1</c:f>
        </c:strRef>
      </c:tx>
      <c:layout>
        <c:manualLayout>
          <c:xMode val="factor"/>
          <c:yMode val="factor"/>
          <c:x val="0.0155"/>
          <c:y val="-0.0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82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5825"/>
          <c:w val="0.8855"/>
          <c:h val="0.733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'D10'!$A$10:$A$30</c:f>
              <c:strCache/>
            </c:strRef>
          </c:cat>
          <c:val>
            <c:numRef>
              <c:f>'D10'!$I$10:$I$30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'D10'!$A$10:$A$30</c:f>
              <c:strCache/>
            </c:strRef>
          </c:cat>
          <c:val>
            <c:numRef>
              <c:f>'D10'!$L$10:$L$30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'D10'!$A$10:$A$30</c:f>
              <c:strCache/>
            </c:strRef>
          </c:cat>
          <c:val>
            <c:numRef>
              <c:f>'D10'!$J$10:$J$30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'D10'!$A$10:$A$30</c:f>
              <c:strCache/>
            </c:strRef>
          </c:cat>
          <c:val>
            <c:numRef>
              <c:f>'D10'!$M$10:$M$30</c:f>
              <c:numCache/>
            </c:numRef>
          </c:val>
          <c:shape val="box"/>
        </c:ser>
        <c:overlap val="100"/>
        <c:gapWidth val="0"/>
        <c:shape val="box"/>
        <c:axId val="15896349"/>
        <c:axId val="8849414"/>
      </c:bar3DChart>
      <c:catAx>
        <c:axId val="1589634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8849414"/>
        <c:crosses val="autoZero"/>
        <c:auto val="1"/>
        <c:lblOffset val="100"/>
        <c:tickLblSkip val="1"/>
        <c:noMultiLvlLbl val="0"/>
      </c:catAx>
      <c:valAx>
        <c:axId val="8849414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15896349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93475"/>
          <c:w val="0.7197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'D11'!$I$1</c:f>
        </c:strRef>
      </c:tx>
      <c:layout>
        <c:manualLayout>
          <c:xMode val="factor"/>
          <c:yMode val="factor"/>
          <c:x val="0.02225"/>
          <c:y val="-0.01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90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5925"/>
          <c:w val="0.88575"/>
          <c:h val="0.732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'D11'!$A$10:$A$30</c:f>
              <c:strCache/>
            </c:strRef>
          </c:cat>
          <c:val>
            <c:numRef>
              <c:f>'D11'!$I$10:$I$30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'D11'!$A$10:$A$30</c:f>
              <c:strCache/>
            </c:strRef>
          </c:cat>
          <c:val>
            <c:numRef>
              <c:f>'D11'!$L$10:$L$30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'D11'!$A$10:$A$30</c:f>
              <c:strCache/>
            </c:strRef>
          </c:cat>
          <c:val>
            <c:numRef>
              <c:f>'D11'!$J$10:$J$30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'D11'!$A$10:$A$30</c:f>
              <c:strCache/>
            </c:strRef>
          </c:cat>
          <c:val>
            <c:numRef>
              <c:f>'D11'!$M$10:$M$30</c:f>
              <c:numCache/>
            </c:numRef>
          </c:val>
          <c:shape val="box"/>
        </c:ser>
        <c:overlap val="100"/>
        <c:gapWidth val="0"/>
        <c:shape val="box"/>
        <c:axId val="12535863"/>
        <c:axId val="45713904"/>
      </c:bar3DChart>
      <c:catAx>
        <c:axId val="1253586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45713904"/>
        <c:crosses val="autoZero"/>
        <c:auto val="1"/>
        <c:lblOffset val="100"/>
        <c:tickLblSkip val="1"/>
        <c:noMultiLvlLbl val="0"/>
      </c:catAx>
      <c:valAx>
        <c:axId val="45713904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12535863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"/>
          <c:y val="0.93425"/>
          <c:w val="0.713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'D12'!$I$1</c:f>
        </c:strRef>
      </c:tx>
      <c:layout>
        <c:manualLayout>
          <c:xMode val="factor"/>
          <c:yMode val="factor"/>
          <c:x val="0.012"/>
          <c:y val="-0.02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83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6025"/>
          <c:w val="0.88575"/>
          <c:h val="0.732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'D12'!$A$10:$A$30</c:f>
              <c:strCache/>
            </c:strRef>
          </c:cat>
          <c:val>
            <c:numRef>
              <c:f>'D12'!$I$10:$I$30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'D12'!$A$10:$A$30</c:f>
              <c:strCache/>
            </c:strRef>
          </c:cat>
          <c:val>
            <c:numRef>
              <c:f>'D12'!$L$10:$L$30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'D12'!$A$10:$A$30</c:f>
              <c:strCache/>
            </c:strRef>
          </c:cat>
          <c:val>
            <c:numRef>
              <c:f>'D12'!$J$10:$J$30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'D12'!$A$10:$A$30</c:f>
              <c:strCache/>
            </c:strRef>
          </c:cat>
          <c:val>
            <c:numRef>
              <c:f>'D12'!$M$10:$M$30</c:f>
              <c:numCache/>
            </c:numRef>
          </c:val>
          <c:shape val="box"/>
        </c:ser>
        <c:overlap val="100"/>
        <c:gapWidth val="0"/>
        <c:shape val="box"/>
        <c:axId val="8771953"/>
        <c:axId val="11838714"/>
      </c:bar3DChart>
      <c:catAx>
        <c:axId val="877195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11838714"/>
        <c:crosses val="autoZero"/>
        <c:auto val="1"/>
        <c:lblOffset val="100"/>
        <c:tickLblSkip val="1"/>
        <c:noMultiLvlLbl val="0"/>
      </c:catAx>
      <c:valAx>
        <c:axId val="11838714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8771953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25"/>
          <c:y val="0.93375"/>
          <c:w val="0.713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'D13'!$I$1</c:f>
        </c:strRef>
      </c:tx>
      <c:layout>
        <c:manualLayout>
          <c:xMode val="factor"/>
          <c:yMode val="factor"/>
          <c:x val="-0.0172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80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58"/>
          <c:w val="0.88575"/>
          <c:h val="0.7357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'D13'!$A$10:$A$30</c:f>
              <c:strCache/>
            </c:strRef>
          </c:cat>
          <c:val>
            <c:numRef>
              <c:f>'D13'!$I$10:$I$30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'D13'!$A$10:$A$30</c:f>
              <c:strCache/>
            </c:strRef>
          </c:cat>
          <c:val>
            <c:numRef>
              <c:f>'D13'!$L$10:$L$30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'D13'!$A$10:$A$30</c:f>
              <c:strCache/>
            </c:strRef>
          </c:cat>
          <c:val>
            <c:numRef>
              <c:f>'D13'!$J$10:$J$30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'D13'!$A$10:$A$30</c:f>
              <c:strCache/>
            </c:strRef>
          </c:cat>
          <c:val>
            <c:numRef>
              <c:f>'D13'!$M$10:$M$30</c:f>
              <c:numCache/>
            </c:numRef>
          </c:val>
          <c:shape val="box"/>
        </c:ser>
        <c:overlap val="100"/>
        <c:gapWidth val="0"/>
        <c:shape val="box"/>
        <c:axId val="39439563"/>
        <c:axId val="19411748"/>
      </c:bar3DChart>
      <c:catAx>
        <c:axId val="3943956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19411748"/>
        <c:crosses val="autoZero"/>
        <c:auto val="1"/>
        <c:lblOffset val="100"/>
        <c:tickLblSkip val="1"/>
        <c:noMultiLvlLbl val="0"/>
      </c:catAx>
      <c:valAx>
        <c:axId val="19411748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39439563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"/>
          <c:y val="0.93475"/>
          <c:w val="0.713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'D14'!$I$1</c:f>
        </c:strRef>
      </c:tx>
      <c:layout>
        <c:manualLayout>
          <c:xMode val="factor"/>
          <c:yMode val="factor"/>
          <c:x val="0.0035"/>
          <c:y val="-0.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76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58"/>
          <c:w val="0.88575"/>
          <c:h val="0.7372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'D14'!$A$10:$A$30</c:f>
              <c:strCache/>
            </c:strRef>
          </c:cat>
          <c:val>
            <c:numRef>
              <c:f>'D14'!$I$10:$I$30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'D14'!$A$10:$A$30</c:f>
              <c:strCache/>
            </c:strRef>
          </c:cat>
          <c:val>
            <c:numRef>
              <c:f>'D14'!$L$10:$L$30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'D14'!$A$10:$A$30</c:f>
              <c:strCache/>
            </c:strRef>
          </c:cat>
          <c:val>
            <c:numRef>
              <c:f>'D14'!$J$10:$J$30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'D14'!$A$10:$A$30</c:f>
              <c:strCache/>
            </c:strRef>
          </c:cat>
          <c:val>
            <c:numRef>
              <c:f>'D14'!$M$10:$M$30</c:f>
              <c:numCache/>
            </c:numRef>
          </c:val>
          <c:shape val="box"/>
        </c:ser>
        <c:overlap val="100"/>
        <c:gapWidth val="0"/>
        <c:shape val="box"/>
        <c:axId val="40488005"/>
        <c:axId val="28847726"/>
      </c:bar3DChart>
      <c:catAx>
        <c:axId val="4048800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28847726"/>
        <c:crosses val="autoZero"/>
        <c:auto val="1"/>
        <c:lblOffset val="100"/>
        <c:tickLblSkip val="1"/>
        <c:noMultiLvlLbl val="0"/>
      </c:catAx>
      <c:valAx>
        <c:axId val="28847726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40488005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5"/>
          <c:y val="0.93475"/>
          <c:w val="0.716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'D15'!$I$1</c:f>
        </c:strRef>
      </c:tx>
      <c:layout>
        <c:manualLayout>
          <c:xMode val="factor"/>
          <c:yMode val="factor"/>
          <c:x val="-0.0307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80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58"/>
          <c:w val="0.88575"/>
          <c:h val="0.7357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'D15'!$A$10:$A$30</c:f>
              <c:strCache/>
            </c:strRef>
          </c:cat>
          <c:val>
            <c:numRef>
              <c:f>'D15'!$I$10:$I$30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'D15'!$A$10:$A$30</c:f>
              <c:strCache/>
            </c:strRef>
          </c:cat>
          <c:val>
            <c:numRef>
              <c:f>'D15'!$L$10:$L$30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'D15'!$A$10:$A$30</c:f>
              <c:strCache/>
            </c:strRef>
          </c:cat>
          <c:val>
            <c:numRef>
              <c:f>'D15'!$J$10:$J$30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'D15'!$A$10:$A$30</c:f>
              <c:strCache/>
            </c:strRef>
          </c:cat>
          <c:val>
            <c:numRef>
              <c:f>'D15'!$M$10:$M$30</c:f>
              <c:numCache/>
            </c:numRef>
          </c:val>
          <c:shape val="box"/>
        </c:ser>
        <c:overlap val="100"/>
        <c:gapWidth val="0"/>
        <c:shape val="box"/>
        <c:axId val="58302943"/>
        <c:axId val="54964440"/>
      </c:bar3DChart>
      <c:catAx>
        <c:axId val="5830294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54964440"/>
        <c:crosses val="autoZero"/>
        <c:auto val="1"/>
        <c:lblOffset val="100"/>
        <c:tickLblSkip val="1"/>
        <c:noMultiLvlLbl val="0"/>
      </c:catAx>
      <c:valAx>
        <c:axId val="54964440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58302943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25"/>
          <c:y val="0.93475"/>
          <c:w val="0.713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'D16'!$I$1</c:f>
        </c:strRef>
      </c:tx>
      <c:layout>
        <c:manualLayout>
          <c:xMode val="factor"/>
          <c:yMode val="factor"/>
          <c:x val="0.008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79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5775"/>
          <c:w val="0.88575"/>
          <c:h val="0.7357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'D16'!$A$10:$A$30</c:f>
              <c:strCache/>
            </c:strRef>
          </c:cat>
          <c:val>
            <c:numRef>
              <c:f>'D16'!$I$10:$I$30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'D16'!$A$10:$A$30</c:f>
              <c:strCache/>
            </c:strRef>
          </c:cat>
          <c:val>
            <c:numRef>
              <c:f>'D16'!$L$10:$L$30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'D16'!$A$10:$A$30</c:f>
              <c:strCache/>
            </c:strRef>
          </c:cat>
          <c:val>
            <c:numRef>
              <c:f>'D16'!$J$10:$J$30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'D16'!$A$10:$A$30</c:f>
              <c:strCache/>
            </c:strRef>
          </c:cat>
          <c:val>
            <c:numRef>
              <c:f>'D16'!$M$10:$M$30</c:f>
              <c:numCache/>
            </c:numRef>
          </c:val>
          <c:shape val="box"/>
        </c:ser>
        <c:overlap val="100"/>
        <c:gapWidth val="0"/>
        <c:shape val="box"/>
        <c:axId val="24917913"/>
        <c:axId val="22934626"/>
      </c:bar3DChart>
      <c:catAx>
        <c:axId val="2491791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22934626"/>
        <c:crosses val="autoZero"/>
        <c:auto val="1"/>
        <c:lblOffset val="100"/>
        <c:tickLblSkip val="1"/>
        <c:noMultiLvlLbl val="0"/>
      </c:catAx>
      <c:valAx>
        <c:axId val="22934626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24917913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25"/>
          <c:y val="0.935"/>
          <c:w val="0.713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'D17'!$I$1</c:f>
        </c:strRef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87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5775"/>
          <c:w val="0.88575"/>
          <c:h val="0.7342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'D17'!$A$10:$A$30</c:f>
              <c:strCache/>
            </c:strRef>
          </c:cat>
          <c:val>
            <c:numRef>
              <c:f>'D17'!$I$10:$I$30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'D17'!$A$10:$A$30</c:f>
              <c:strCache/>
            </c:strRef>
          </c:cat>
          <c:val>
            <c:numRef>
              <c:f>'D17'!$L$10:$L$30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'D17'!$A$10:$A$30</c:f>
              <c:strCache/>
            </c:strRef>
          </c:cat>
          <c:val>
            <c:numRef>
              <c:f>'D17'!$J$10:$J$30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'D17'!$A$10:$A$30</c:f>
              <c:strCache/>
            </c:strRef>
          </c:cat>
          <c:val>
            <c:numRef>
              <c:f>'D17'!$M$10:$M$30</c:f>
              <c:numCache/>
            </c:numRef>
          </c:val>
          <c:shape val="box"/>
        </c:ser>
        <c:overlap val="100"/>
        <c:gapWidth val="0"/>
        <c:shape val="box"/>
        <c:axId val="5085043"/>
        <c:axId val="45765388"/>
      </c:bar3DChart>
      <c:catAx>
        <c:axId val="508504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45765388"/>
        <c:crosses val="autoZero"/>
        <c:auto val="1"/>
        <c:lblOffset val="100"/>
        <c:tickLblSkip val="1"/>
        <c:noMultiLvlLbl val="0"/>
      </c:catAx>
      <c:valAx>
        <c:axId val="45765388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5085043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25"/>
          <c:y val="0.935"/>
          <c:w val="0.7147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CIUDAD DE MADRID 01.01.19</a:t>
            </a:r>
          </a:p>
        </c:rich>
      </c:tx>
      <c:layout>
        <c:manualLayout>
          <c:xMode val="factor"/>
          <c:yMode val="factor"/>
          <c:x val="-0.038"/>
          <c:y val="-0.031"/>
        </c:manualLayout>
      </c:layout>
      <c:spPr>
        <a:noFill/>
        <a:ln>
          <a:noFill/>
        </a:ln>
      </c:spPr>
    </c:title>
    <c:view3D>
      <c:rotX val="15"/>
      <c:hPercent val="187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625"/>
          <c:w val="0.88575"/>
          <c:h val="0.728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MM!$A$10:$A$30</c:f>
              <c:strCache/>
            </c:strRef>
          </c:cat>
          <c:val>
            <c:numRef>
              <c:f>MM!$I$10:$I$30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MM!$A$10:$A$30</c:f>
              <c:strCache/>
            </c:strRef>
          </c:cat>
          <c:val>
            <c:numRef>
              <c:f>MM!$L$10:$L$30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MM!$A$10:$A$30</c:f>
              <c:strCache/>
            </c:strRef>
          </c:cat>
          <c:val>
            <c:numRef>
              <c:f>MM!$J$10:$J$30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MM!$A$10:$A$30</c:f>
              <c:strCache/>
            </c:strRef>
          </c:cat>
          <c:val>
            <c:numRef>
              <c:f>MM!$M$10:$M$30</c:f>
              <c:numCache/>
            </c:numRef>
          </c:val>
          <c:shape val="box"/>
        </c:ser>
        <c:overlap val="100"/>
        <c:gapWidth val="0"/>
        <c:shape val="box"/>
        <c:axId val="2394873"/>
        <c:axId val="21553858"/>
      </c:bar3DChart>
      <c:catAx>
        <c:axId val="239487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21553858"/>
        <c:crosses val="autoZero"/>
        <c:auto val="1"/>
        <c:lblOffset val="100"/>
        <c:tickLblSkip val="1"/>
        <c:noMultiLvlLbl val="0"/>
      </c:catAx>
      <c:valAx>
        <c:axId val="21553858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2394873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525"/>
          <c:y val="0.933"/>
          <c:w val="0.7052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'D18'!$I$1</c:f>
        </c:strRef>
      </c:tx>
      <c:layout>
        <c:manualLayout>
          <c:xMode val="factor"/>
          <c:yMode val="factor"/>
          <c:x val="-0.012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81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585"/>
          <c:w val="0.8855"/>
          <c:h val="0.73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'D18'!$A$10:$A$30</c:f>
              <c:strCache/>
            </c:strRef>
          </c:cat>
          <c:val>
            <c:numRef>
              <c:f>'D18'!$I$10:$I$30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'D18'!$A$10:$A$30</c:f>
              <c:strCache/>
            </c:strRef>
          </c:cat>
          <c:val>
            <c:numRef>
              <c:f>'D18'!$L$10:$L$30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'D18'!$A$10:$A$30</c:f>
              <c:strCache/>
            </c:strRef>
          </c:cat>
          <c:val>
            <c:numRef>
              <c:f>'D18'!$J$10:$J$30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'D18'!$A$10:$A$30</c:f>
              <c:strCache/>
            </c:strRef>
          </c:cat>
          <c:val>
            <c:numRef>
              <c:f>'D18'!$M$10:$M$30</c:f>
              <c:numCache/>
            </c:numRef>
          </c:val>
          <c:shape val="box"/>
        </c:ser>
        <c:overlap val="100"/>
        <c:gapWidth val="0"/>
        <c:shape val="box"/>
        <c:axId val="9235309"/>
        <c:axId val="16008918"/>
      </c:bar3DChart>
      <c:catAx>
        <c:axId val="923530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16008918"/>
        <c:crosses val="autoZero"/>
        <c:auto val="1"/>
        <c:lblOffset val="100"/>
        <c:tickLblSkip val="1"/>
        <c:noMultiLvlLbl val="0"/>
      </c:catAx>
      <c:valAx>
        <c:axId val="16008918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9235309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93475"/>
          <c:w val="0.7197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'D19'!$I$1</c:f>
        </c:strRef>
      </c:tx>
      <c:layout>
        <c:manualLayout>
          <c:xMode val="factor"/>
          <c:yMode val="factor"/>
          <c:x val="-0.015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81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5775"/>
          <c:w val="0.88575"/>
          <c:h val="0.7357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'D19'!$A$10:$A$30</c:f>
              <c:strCache/>
            </c:strRef>
          </c:cat>
          <c:val>
            <c:numRef>
              <c:f>'D19'!$I$10:$I$30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'D19'!$A$10:$A$30</c:f>
              <c:strCache/>
            </c:strRef>
          </c:cat>
          <c:val>
            <c:numRef>
              <c:f>'D19'!$L$10:$L$30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'D19'!$A$10:$A$30</c:f>
              <c:strCache/>
            </c:strRef>
          </c:cat>
          <c:val>
            <c:numRef>
              <c:f>'D19'!$J$10:$J$30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'D19'!$A$10:$A$30</c:f>
              <c:strCache/>
            </c:strRef>
          </c:cat>
          <c:val>
            <c:numRef>
              <c:f>'D19'!$M$10:$M$30</c:f>
              <c:numCache/>
            </c:numRef>
          </c:val>
          <c:shape val="box"/>
        </c:ser>
        <c:overlap val="100"/>
        <c:gapWidth val="0"/>
        <c:shape val="box"/>
        <c:axId val="9862535"/>
        <c:axId val="21653952"/>
      </c:bar3DChart>
      <c:catAx>
        <c:axId val="986253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21653952"/>
        <c:crosses val="autoZero"/>
        <c:auto val="1"/>
        <c:lblOffset val="100"/>
        <c:tickLblSkip val="1"/>
        <c:noMultiLvlLbl val="0"/>
      </c:catAx>
      <c:valAx>
        <c:axId val="21653952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9862535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075"/>
          <c:y val="0.935"/>
          <c:w val="0.7122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'D20'!$I$1</c:f>
        </c:strRef>
      </c:tx>
      <c:layout>
        <c:manualLayout>
          <c:xMode val="factor"/>
          <c:yMode val="factor"/>
          <c:x val="-0.00675"/>
          <c:y val="-0.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80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58"/>
          <c:w val="0.88575"/>
          <c:h val="0.7357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'D20'!$A$10:$A$30</c:f>
              <c:strCache/>
            </c:strRef>
          </c:cat>
          <c:val>
            <c:numRef>
              <c:f>'D20'!$I$10:$I$30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'D20'!$A$10:$A$30</c:f>
              <c:strCache/>
            </c:strRef>
          </c:cat>
          <c:val>
            <c:numRef>
              <c:f>'D20'!$L$10:$L$30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'D20'!$A$10:$A$30</c:f>
              <c:strCache/>
            </c:strRef>
          </c:cat>
          <c:val>
            <c:numRef>
              <c:f>'D20'!$J$10:$J$30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'D20'!$A$10:$A$30</c:f>
              <c:strCache/>
            </c:strRef>
          </c:cat>
          <c:val>
            <c:numRef>
              <c:f>'D20'!$M$10:$M$30</c:f>
              <c:numCache/>
            </c:numRef>
          </c:val>
          <c:shape val="box"/>
        </c:ser>
        <c:overlap val="100"/>
        <c:gapWidth val="0"/>
        <c:shape val="box"/>
        <c:axId val="60667841"/>
        <c:axId val="9139658"/>
      </c:bar3DChart>
      <c:catAx>
        <c:axId val="6066784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9139658"/>
        <c:crosses val="autoZero"/>
        <c:auto val="1"/>
        <c:lblOffset val="100"/>
        <c:tickLblSkip val="1"/>
        <c:noMultiLvlLbl val="0"/>
      </c:catAx>
      <c:valAx>
        <c:axId val="9139658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60667841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"/>
          <c:y val="0.93475"/>
          <c:w val="0.713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'D21'!$I$1</c:f>
        </c:strRef>
      </c:tx>
      <c:layout>
        <c:manualLayout>
          <c:xMode val="factor"/>
          <c:yMode val="factor"/>
          <c:x val="0.01025"/>
          <c:y val="-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81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58"/>
          <c:w val="0.88575"/>
          <c:h val="0.7357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'D21'!$A$10:$A$30</c:f>
              <c:strCache/>
            </c:strRef>
          </c:cat>
          <c:val>
            <c:numRef>
              <c:f>'D21'!$I$10:$I$30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'D21'!$A$10:$A$30</c:f>
              <c:strCache/>
            </c:strRef>
          </c:cat>
          <c:val>
            <c:numRef>
              <c:f>'D21'!$L$10:$L$30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'D21'!$A$10:$A$30</c:f>
              <c:strCache/>
            </c:strRef>
          </c:cat>
          <c:val>
            <c:numRef>
              <c:f>'D21'!$J$10:$J$30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'D21'!$A$10:$A$30</c:f>
              <c:strCache/>
            </c:strRef>
          </c:cat>
          <c:val>
            <c:numRef>
              <c:f>'D21'!$M$10:$M$30</c:f>
              <c:numCache/>
            </c:numRef>
          </c:val>
          <c:shape val="box"/>
        </c:ser>
        <c:overlap val="100"/>
        <c:gapWidth val="0"/>
        <c:shape val="box"/>
        <c:axId val="15148059"/>
        <c:axId val="2114804"/>
      </c:bar3DChart>
      <c:catAx>
        <c:axId val="1514805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2114804"/>
        <c:crosses val="autoZero"/>
        <c:auto val="1"/>
        <c:lblOffset val="100"/>
        <c:tickLblSkip val="1"/>
        <c:noMultiLvlLbl val="0"/>
      </c:catAx>
      <c:valAx>
        <c:axId val="2114804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15148059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"/>
          <c:y val="0.93475"/>
          <c:w val="0.713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'D01'!$I$1</c:f>
        </c:strRef>
      </c:tx>
      <c:layout>
        <c:manualLayout>
          <c:xMode val="factor"/>
          <c:yMode val="factor"/>
          <c:x val="0.01025"/>
          <c:y val="-0.00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77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5525"/>
          <c:w val="0.886"/>
          <c:h val="0.7392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'D01'!$A$10:$A$30</c:f>
              <c:strCache/>
            </c:strRef>
          </c:cat>
          <c:val>
            <c:numRef>
              <c:f>'D01'!$I$10:$I$30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'D01'!$A$10:$A$30</c:f>
              <c:strCache/>
            </c:strRef>
          </c:cat>
          <c:val>
            <c:numRef>
              <c:f>'D01'!$L$10:$L$30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'D01'!$A$10:$A$30</c:f>
              <c:strCache/>
            </c:strRef>
          </c:cat>
          <c:val>
            <c:numRef>
              <c:f>'D01'!$J$10:$J$30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'D01'!$A$10:$A$30</c:f>
              <c:strCache/>
            </c:strRef>
          </c:cat>
          <c:val>
            <c:numRef>
              <c:f>'D01'!$M$10:$M$30</c:f>
              <c:numCache/>
            </c:numRef>
          </c:val>
          <c:shape val="box"/>
        </c:ser>
        <c:overlap val="100"/>
        <c:gapWidth val="0"/>
        <c:shape val="box"/>
        <c:axId val="59766995"/>
        <c:axId val="1032044"/>
      </c:bar3DChart>
      <c:catAx>
        <c:axId val="5976699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1032044"/>
        <c:crosses val="autoZero"/>
        <c:auto val="1"/>
        <c:lblOffset val="100"/>
        <c:tickLblSkip val="1"/>
        <c:noMultiLvlLbl val="0"/>
      </c:catAx>
      <c:valAx>
        <c:axId val="1032044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59766995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75"/>
          <c:y val="0.936"/>
          <c:w val="0.71425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'D02'!$I$1</c:f>
        </c:strRef>
      </c:tx>
      <c:layout>
        <c:manualLayout>
          <c:xMode val="factor"/>
          <c:yMode val="factor"/>
          <c:x val="0.0085"/>
          <c:y val="-0.00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5375"/>
          <c:w val="0.88575"/>
          <c:h val="0.7417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'D02'!$A$10:$A$30</c:f>
              <c:strCache/>
            </c:strRef>
          </c:cat>
          <c:val>
            <c:numRef>
              <c:f>'D02'!$I$10:$I$30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'D02'!$A$10:$A$30</c:f>
              <c:strCache/>
            </c:strRef>
          </c:cat>
          <c:val>
            <c:numRef>
              <c:f>'D02'!$L$10:$L$30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'D02'!$A$10:$A$30</c:f>
              <c:strCache/>
            </c:strRef>
          </c:cat>
          <c:val>
            <c:numRef>
              <c:f>'D02'!$J$10:$J$30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'D02'!$A$10:$A$30</c:f>
              <c:strCache/>
            </c:strRef>
          </c:cat>
          <c:val>
            <c:numRef>
              <c:f>'D02'!$M$10:$M$30</c:f>
              <c:numCache/>
            </c:numRef>
          </c:val>
          <c:shape val="box"/>
        </c:ser>
        <c:overlap val="100"/>
        <c:gapWidth val="0"/>
        <c:shape val="box"/>
        <c:axId val="9288397"/>
        <c:axId val="16486710"/>
      </c:bar3DChart>
      <c:catAx>
        <c:axId val="928839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16486710"/>
        <c:crosses val="autoZero"/>
        <c:auto val="1"/>
        <c:lblOffset val="100"/>
        <c:tickLblSkip val="1"/>
        <c:noMultiLvlLbl val="0"/>
      </c:catAx>
      <c:valAx>
        <c:axId val="16486710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9288397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25"/>
          <c:y val="0.9365"/>
          <c:w val="0.71225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'D03'!$I$1</c:f>
        </c:strRef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80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5725"/>
          <c:w val="0.88575"/>
          <c:h val="0.737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'D03'!$A$10:$A$30</c:f>
              <c:strCache/>
            </c:strRef>
          </c:cat>
          <c:val>
            <c:numRef>
              <c:f>'D03'!$I$10:$I$30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'D03'!$A$10:$A$30</c:f>
              <c:strCache/>
            </c:strRef>
          </c:cat>
          <c:val>
            <c:numRef>
              <c:f>'D03'!$L$10:$L$30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'D03'!$A$10:$A$30</c:f>
              <c:strCache/>
            </c:strRef>
          </c:cat>
          <c:val>
            <c:numRef>
              <c:f>'D03'!$J$10:$J$30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'D03'!$A$10:$A$30</c:f>
              <c:strCache/>
            </c:strRef>
          </c:cat>
          <c:val>
            <c:numRef>
              <c:f>'D03'!$M$10:$M$30</c:f>
              <c:numCache/>
            </c:numRef>
          </c:val>
          <c:shape val="box"/>
        </c:ser>
        <c:overlap val="100"/>
        <c:gapWidth val="0"/>
        <c:shape val="box"/>
        <c:axId val="14162663"/>
        <c:axId val="60355104"/>
      </c:bar3DChart>
      <c:catAx>
        <c:axId val="1416266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60355104"/>
        <c:crosses val="autoZero"/>
        <c:auto val="1"/>
        <c:lblOffset val="100"/>
        <c:tickLblSkip val="1"/>
        <c:noMultiLvlLbl val="0"/>
      </c:catAx>
      <c:valAx>
        <c:axId val="60355104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14162663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25"/>
          <c:y val="0.93525"/>
          <c:w val="0.712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'D04'!$I$1</c:f>
        </c:strRef>
      </c:tx>
      <c:layout>
        <c:manualLayout>
          <c:xMode val="factor"/>
          <c:yMode val="factor"/>
          <c:x val="0.01875"/>
          <c:y val="-0.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81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58"/>
          <c:w val="0.88575"/>
          <c:h val="0.7357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'D04'!$A$10:$A$30</c:f>
              <c:strCache/>
            </c:strRef>
          </c:cat>
          <c:val>
            <c:numRef>
              <c:f>'D04'!$I$10:$I$30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'D04'!$A$10:$A$30</c:f>
              <c:strCache/>
            </c:strRef>
          </c:cat>
          <c:val>
            <c:numRef>
              <c:f>'D04'!$L$10:$L$30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'D04'!$A$10:$A$30</c:f>
              <c:strCache/>
            </c:strRef>
          </c:cat>
          <c:val>
            <c:numRef>
              <c:f>'D04'!$J$10:$J$30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'D04'!$A$10:$A$30</c:f>
              <c:strCache/>
            </c:strRef>
          </c:cat>
          <c:val>
            <c:numRef>
              <c:f>'D04'!$M$10:$M$30</c:f>
              <c:numCache/>
            </c:numRef>
          </c:val>
          <c:shape val="box"/>
        </c:ser>
        <c:overlap val="100"/>
        <c:gapWidth val="0"/>
        <c:shape val="box"/>
        <c:axId val="6325025"/>
        <c:axId val="56925226"/>
      </c:bar3DChart>
      <c:catAx>
        <c:axId val="632502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56925226"/>
        <c:crosses val="autoZero"/>
        <c:auto val="1"/>
        <c:lblOffset val="100"/>
        <c:tickLblSkip val="1"/>
        <c:noMultiLvlLbl val="0"/>
      </c:catAx>
      <c:valAx>
        <c:axId val="56925226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6325025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075"/>
          <c:y val="0.93475"/>
          <c:w val="0.7122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'D05'!$I$1</c:f>
        </c:strRef>
      </c:tx>
      <c:layout>
        <c:manualLayout>
          <c:xMode val="factor"/>
          <c:yMode val="factor"/>
          <c:x val="-0.02225"/>
          <c:y val="-0.01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88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625"/>
          <c:w val="0.88575"/>
          <c:h val="0.728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'D05'!$A$10:$A$30</c:f>
              <c:strCache/>
            </c:strRef>
          </c:cat>
          <c:val>
            <c:numRef>
              <c:f>'D05'!$I$10:$I$30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'D05'!$A$10:$A$30</c:f>
              <c:strCache/>
            </c:strRef>
          </c:cat>
          <c:val>
            <c:numRef>
              <c:f>'D05'!$L$10:$L$30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'D05'!$A$10:$A$30</c:f>
              <c:strCache/>
            </c:strRef>
          </c:cat>
          <c:val>
            <c:numRef>
              <c:f>'D05'!$J$10:$J$30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'D05'!$A$10:$A$30</c:f>
              <c:strCache/>
            </c:strRef>
          </c:cat>
          <c:val>
            <c:numRef>
              <c:f>'D05'!$M$10:$M$30</c:f>
              <c:numCache/>
            </c:numRef>
          </c:val>
          <c:shape val="box"/>
        </c:ser>
        <c:overlap val="100"/>
        <c:gapWidth val="0"/>
        <c:shape val="box"/>
        <c:axId val="42564987"/>
        <c:axId val="47540564"/>
      </c:bar3DChart>
      <c:catAx>
        <c:axId val="4256498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47540564"/>
        <c:crosses val="autoZero"/>
        <c:auto val="1"/>
        <c:lblOffset val="100"/>
        <c:tickLblSkip val="1"/>
        <c:noMultiLvlLbl val="0"/>
      </c:catAx>
      <c:valAx>
        <c:axId val="47540564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42564987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25"/>
          <c:y val="0.933"/>
          <c:w val="0.7147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'D06'!$I$1</c:f>
        </c:strRef>
      </c:tx>
      <c:layout>
        <c:manualLayout>
          <c:xMode val="factor"/>
          <c:yMode val="factor"/>
          <c:x val="0.00525"/>
          <c:y val="-0.0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83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575"/>
          <c:w val="0.88575"/>
          <c:h val="0.7352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'D06'!$A$10:$A$30</c:f>
              <c:strCache/>
            </c:strRef>
          </c:cat>
          <c:val>
            <c:numRef>
              <c:f>'D06'!$I$10:$I$30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'D06'!$A$10:$A$30</c:f>
              <c:strCache/>
            </c:strRef>
          </c:cat>
          <c:val>
            <c:numRef>
              <c:f>'D06'!$L$10:$L$30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'D06'!$A$10:$A$30</c:f>
              <c:strCache/>
            </c:strRef>
          </c:cat>
          <c:val>
            <c:numRef>
              <c:f>'D06'!$J$10:$J$30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'D06'!$A$10:$A$30</c:f>
              <c:strCache/>
            </c:strRef>
          </c:cat>
          <c:val>
            <c:numRef>
              <c:f>'D06'!$M$10:$M$30</c:f>
              <c:numCache/>
            </c:numRef>
          </c:val>
          <c:shape val="box"/>
        </c:ser>
        <c:overlap val="100"/>
        <c:gapWidth val="0"/>
        <c:shape val="box"/>
        <c:axId val="25211893"/>
        <c:axId val="25580446"/>
      </c:bar3DChart>
      <c:catAx>
        <c:axId val="2521189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25580446"/>
        <c:crosses val="autoZero"/>
        <c:auto val="1"/>
        <c:lblOffset val="100"/>
        <c:tickLblSkip val="1"/>
        <c:noMultiLvlLbl val="0"/>
      </c:catAx>
      <c:valAx>
        <c:axId val="25580446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25211893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075"/>
          <c:y val="0.935"/>
          <c:w val="0.7122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'D07'!$I$1</c:f>
        </c:strRef>
      </c:tx>
      <c:layout>
        <c:manualLayout>
          <c:xMode val="factor"/>
          <c:yMode val="factor"/>
          <c:x val="0.00675"/>
          <c:y val="-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79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58"/>
          <c:w val="0.88575"/>
          <c:h val="0.7357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'D07'!$A$10:$A$30</c:f>
              <c:strCache/>
            </c:strRef>
          </c:cat>
          <c:val>
            <c:numRef>
              <c:f>'D07'!$I$10:$I$30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'D07'!$A$10:$A$30</c:f>
              <c:strCache/>
            </c:strRef>
          </c:cat>
          <c:val>
            <c:numRef>
              <c:f>'D07'!$L$10:$L$30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'D07'!$A$10:$A$30</c:f>
              <c:strCache/>
            </c:strRef>
          </c:cat>
          <c:val>
            <c:numRef>
              <c:f>'D07'!$J$10:$J$30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'D07'!$A$10:$A$30</c:f>
              <c:strCache/>
            </c:strRef>
          </c:cat>
          <c:val>
            <c:numRef>
              <c:f>'D07'!$M$10:$M$30</c:f>
              <c:numCache/>
            </c:numRef>
          </c:val>
          <c:shape val="box"/>
        </c:ser>
        <c:overlap val="100"/>
        <c:gapWidth val="0"/>
        <c:shape val="box"/>
        <c:axId val="28897423"/>
        <c:axId val="58750216"/>
      </c:bar3DChart>
      <c:catAx>
        <c:axId val="2889742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58750216"/>
        <c:crosses val="autoZero"/>
        <c:auto val="1"/>
        <c:lblOffset val="100"/>
        <c:tickLblSkip val="1"/>
        <c:noMultiLvlLbl val="0"/>
      </c:catAx>
      <c:valAx>
        <c:axId val="58750216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28897423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"/>
          <c:y val="0.93475"/>
          <c:w val="0.713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38100</xdr:rowOff>
    </xdr:from>
    <xdr:to>
      <xdr:col>8</xdr:col>
      <xdr:colOff>419100</xdr:colOff>
      <xdr:row>19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1495425"/>
          <a:ext cx="6467475" cy="1638300"/>
        </a:xfrm>
        <a:prstGeom prst="rect">
          <a:avLst/>
        </a:prstGeom>
        <a:solidFill>
          <a:srgbClr val="0066CC"/>
        </a:solidFill>
        <a:ln w="38100" cmpd="sng">
          <a:solidFill>
            <a:srgbClr val="0C55A6"/>
          </a:solidFill>
          <a:headEnd type="none"/>
          <a:tailEnd type="none"/>
        </a:ln>
      </xdr:spPr>
      <xdr:txBody>
        <a:bodyPr vertOverflow="clip" wrap="square" lIns="54864" tIns="59436" rIns="54864" bIns="0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CIUDAD DE MADRID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ESTRUCTURA DE LA POBLACIÓN POR NACIONALIDAD, SEXO Y EDAD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(Revisión del Padrón Municipal de Habitantes 
</a:t>
          </a:r>
          <a:r>
            <a:rPr lang="en-US" cap="none" sz="11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a 1 de enero de 2013)</a:t>
          </a:r>
        </a:p>
      </xdr:txBody>
    </xdr:sp>
    <xdr:clientData/>
  </xdr:twoCellAnchor>
  <xdr:twoCellAnchor>
    <xdr:from>
      <xdr:col>0</xdr:col>
      <xdr:colOff>47625</xdr:colOff>
      <xdr:row>9</xdr:row>
      <xdr:rowOff>38100</xdr:rowOff>
    </xdr:from>
    <xdr:to>
      <xdr:col>8</xdr:col>
      <xdr:colOff>419100</xdr:colOff>
      <xdr:row>19</xdr:row>
      <xdr:rowOff>57150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7625" y="1495425"/>
          <a:ext cx="6467475" cy="1638300"/>
        </a:xfrm>
        <a:prstGeom prst="rect">
          <a:avLst/>
        </a:prstGeom>
        <a:solidFill>
          <a:srgbClr val="0066CC"/>
        </a:solidFill>
        <a:ln w="38100" cmpd="sng">
          <a:solidFill>
            <a:srgbClr val="0C55A6"/>
          </a:solidFill>
          <a:headEnd type="none"/>
          <a:tailEnd type="none"/>
        </a:ln>
      </xdr:spPr>
      <xdr:txBody>
        <a:bodyPr vertOverflow="clip" wrap="square" lIns="54864" tIns="59436" rIns="54864" bIns="0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CIUDAD DE MADRID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ESTRUCTURA DE LA POBLACIÓN POR NACIONALIDAD, SEXO Y EDAD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(Revisión del Padrón Municipal de Habitantes 
</a:t>
          </a:r>
          <a:r>
            <a:rPr lang="en-US" cap="none" sz="11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a 1 de enero de 2019)</a:t>
          </a:r>
        </a:p>
      </xdr:txBody>
    </xdr:sp>
    <xdr:clientData/>
  </xdr:twoCellAnchor>
  <xdr:twoCellAnchor>
    <xdr:from>
      <xdr:col>0</xdr:col>
      <xdr:colOff>19050</xdr:colOff>
      <xdr:row>24</xdr:row>
      <xdr:rowOff>38100</xdr:rowOff>
    </xdr:from>
    <xdr:to>
      <xdr:col>8</xdr:col>
      <xdr:colOff>742950</xdr:colOff>
      <xdr:row>60</xdr:row>
      <xdr:rowOff>9525</xdr:rowOff>
    </xdr:to>
    <xdr:graphicFrame>
      <xdr:nvGraphicFramePr>
        <xdr:cNvPr id="3" name="Chart 1"/>
        <xdr:cNvGraphicFramePr/>
      </xdr:nvGraphicFramePr>
      <xdr:xfrm>
        <a:off x="19050" y="3924300"/>
        <a:ext cx="681990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0</xdr:row>
      <xdr:rowOff>9525</xdr:rowOff>
    </xdr:from>
    <xdr:to>
      <xdr:col>7</xdr:col>
      <xdr:colOff>28575</xdr:colOff>
      <xdr:row>9</xdr:row>
      <xdr:rowOff>9525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9525"/>
          <a:ext cx="42576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28575</xdr:rowOff>
    </xdr:from>
    <xdr:to>
      <xdr:col>7</xdr:col>
      <xdr:colOff>600075</xdr:colOff>
      <xdr:row>60</xdr:row>
      <xdr:rowOff>133350</xdr:rowOff>
    </xdr:to>
    <xdr:graphicFrame>
      <xdr:nvGraphicFramePr>
        <xdr:cNvPr id="1" name="Chart 12"/>
        <xdr:cNvGraphicFramePr/>
      </xdr:nvGraphicFramePr>
      <xdr:xfrm>
        <a:off x="0" y="5029200"/>
        <a:ext cx="56388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133350</xdr:rowOff>
    </xdr:from>
    <xdr:to>
      <xdr:col>7</xdr:col>
      <xdr:colOff>571500</xdr:colOff>
      <xdr:row>61</xdr:row>
      <xdr:rowOff>47625</xdr:rowOff>
    </xdr:to>
    <xdr:graphicFrame>
      <xdr:nvGraphicFramePr>
        <xdr:cNvPr id="1" name="Chart 12"/>
        <xdr:cNvGraphicFramePr/>
      </xdr:nvGraphicFramePr>
      <xdr:xfrm>
        <a:off x="9525" y="4991100"/>
        <a:ext cx="56007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7</xdr:col>
      <xdr:colOff>552450</xdr:colOff>
      <xdr:row>61</xdr:row>
      <xdr:rowOff>28575</xdr:rowOff>
    </xdr:to>
    <xdr:graphicFrame>
      <xdr:nvGraphicFramePr>
        <xdr:cNvPr id="1" name="Chart 13"/>
        <xdr:cNvGraphicFramePr/>
      </xdr:nvGraphicFramePr>
      <xdr:xfrm>
        <a:off x="0" y="5010150"/>
        <a:ext cx="55911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8</xdr:col>
      <xdr:colOff>0</xdr:colOff>
      <xdr:row>61</xdr:row>
      <xdr:rowOff>0</xdr:rowOff>
    </xdr:to>
    <xdr:graphicFrame>
      <xdr:nvGraphicFramePr>
        <xdr:cNvPr id="1" name="Chart 12"/>
        <xdr:cNvGraphicFramePr/>
      </xdr:nvGraphicFramePr>
      <xdr:xfrm>
        <a:off x="0" y="5000625"/>
        <a:ext cx="56388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7</xdr:col>
      <xdr:colOff>600075</xdr:colOff>
      <xdr:row>60</xdr:row>
      <xdr:rowOff>133350</xdr:rowOff>
    </xdr:to>
    <xdr:graphicFrame>
      <xdr:nvGraphicFramePr>
        <xdr:cNvPr id="1" name="Chart 12"/>
        <xdr:cNvGraphicFramePr/>
      </xdr:nvGraphicFramePr>
      <xdr:xfrm>
        <a:off x="0" y="5000625"/>
        <a:ext cx="56388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133350</xdr:rowOff>
    </xdr:from>
    <xdr:to>
      <xdr:col>8</xdr:col>
      <xdr:colOff>0</xdr:colOff>
      <xdr:row>61</xdr:row>
      <xdr:rowOff>19050</xdr:rowOff>
    </xdr:to>
    <xdr:graphicFrame>
      <xdr:nvGraphicFramePr>
        <xdr:cNvPr id="1" name="Chart 12"/>
        <xdr:cNvGraphicFramePr/>
      </xdr:nvGraphicFramePr>
      <xdr:xfrm>
        <a:off x="0" y="4991100"/>
        <a:ext cx="56388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34</xdr:row>
      <xdr:rowOff>0</xdr:rowOff>
    </xdr:from>
    <xdr:to>
      <xdr:col>8</xdr:col>
      <xdr:colOff>0</xdr:colOff>
      <xdr:row>61</xdr:row>
      <xdr:rowOff>28575</xdr:rowOff>
    </xdr:to>
    <xdr:graphicFrame>
      <xdr:nvGraphicFramePr>
        <xdr:cNvPr id="1" name="Chart 12"/>
        <xdr:cNvGraphicFramePr/>
      </xdr:nvGraphicFramePr>
      <xdr:xfrm>
        <a:off x="19050" y="5000625"/>
        <a:ext cx="56197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8</xdr:col>
      <xdr:colOff>0</xdr:colOff>
      <xdr:row>61</xdr:row>
      <xdr:rowOff>47625</xdr:rowOff>
    </xdr:to>
    <xdr:graphicFrame>
      <xdr:nvGraphicFramePr>
        <xdr:cNvPr id="1" name="Chart 13"/>
        <xdr:cNvGraphicFramePr/>
      </xdr:nvGraphicFramePr>
      <xdr:xfrm>
        <a:off x="0" y="5010150"/>
        <a:ext cx="56388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8</xdr:col>
      <xdr:colOff>0</xdr:colOff>
      <xdr:row>61</xdr:row>
      <xdr:rowOff>66675</xdr:rowOff>
    </xdr:to>
    <xdr:graphicFrame>
      <xdr:nvGraphicFramePr>
        <xdr:cNvPr id="1" name="Chart 13"/>
        <xdr:cNvGraphicFramePr/>
      </xdr:nvGraphicFramePr>
      <xdr:xfrm>
        <a:off x="0" y="5019675"/>
        <a:ext cx="56388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7</xdr:col>
      <xdr:colOff>590550</xdr:colOff>
      <xdr:row>61</xdr:row>
      <xdr:rowOff>47625</xdr:rowOff>
    </xdr:to>
    <xdr:graphicFrame>
      <xdr:nvGraphicFramePr>
        <xdr:cNvPr id="1" name="Chart 12"/>
        <xdr:cNvGraphicFramePr/>
      </xdr:nvGraphicFramePr>
      <xdr:xfrm>
        <a:off x="0" y="5000625"/>
        <a:ext cx="56292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34</xdr:row>
      <xdr:rowOff>0</xdr:rowOff>
    </xdr:from>
    <xdr:to>
      <xdr:col>9</xdr:col>
      <xdr:colOff>0</xdr:colOff>
      <xdr:row>60</xdr:row>
      <xdr:rowOff>76200</xdr:rowOff>
    </xdr:to>
    <xdr:graphicFrame>
      <xdr:nvGraphicFramePr>
        <xdr:cNvPr id="1" name="Chart 17"/>
        <xdr:cNvGraphicFramePr/>
      </xdr:nvGraphicFramePr>
      <xdr:xfrm>
        <a:off x="19050" y="5019675"/>
        <a:ext cx="56102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7</xdr:col>
      <xdr:colOff>552450</xdr:colOff>
      <xdr:row>61</xdr:row>
      <xdr:rowOff>28575</xdr:rowOff>
    </xdr:to>
    <xdr:graphicFrame>
      <xdr:nvGraphicFramePr>
        <xdr:cNvPr id="1" name="Chart 12"/>
        <xdr:cNvGraphicFramePr/>
      </xdr:nvGraphicFramePr>
      <xdr:xfrm>
        <a:off x="0" y="5010150"/>
        <a:ext cx="55911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9</xdr:col>
      <xdr:colOff>0</xdr:colOff>
      <xdr:row>61</xdr:row>
      <xdr:rowOff>47625</xdr:rowOff>
    </xdr:to>
    <xdr:graphicFrame>
      <xdr:nvGraphicFramePr>
        <xdr:cNvPr id="1" name="Chart 12"/>
        <xdr:cNvGraphicFramePr/>
      </xdr:nvGraphicFramePr>
      <xdr:xfrm>
        <a:off x="0" y="5000625"/>
        <a:ext cx="56483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133350</xdr:rowOff>
    </xdr:from>
    <xdr:to>
      <xdr:col>7</xdr:col>
      <xdr:colOff>600075</xdr:colOff>
      <xdr:row>61</xdr:row>
      <xdr:rowOff>19050</xdr:rowOff>
    </xdr:to>
    <xdr:graphicFrame>
      <xdr:nvGraphicFramePr>
        <xdr:cNvPr id="1" name="Chart 14"/>
        <xdr:cNvGraphicFramePr/>
      </xdr:nvGraphicFramePr>
      <xdr:xfrm>
        <a:off x="0" y="4991100"/>
        <a:ext cx="56388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8</xdr:col>
      <xdr:colOff>0</xdr:colOff>
      <xdr:row>61</xdr:row>
      <xdr:rowOff>47625</xdr:rowOff>
    </xdr:to>
    <xdr:graphicFrame>
      <xdr:nvGraphicFramePr>
        <xdr:cNvPr id="1" name="Chart 12"/>
        <xdr:cNvGraphicFramePr/>
      </xdr:nvGraphicFramePr>
      <xdr:xfrm>
        <a:off x="0" y="5010150"/>
        <a:ext cx="56388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9525</xdr:rowOff>
    </xdr:from>
    <xdr:to>
      <xdr:col>9</xdr:col>
      <xdr:colOff>0</xdr:colOff>
      <xdr:row>61</xdr:row>
      <xdr:rowOff>114300</xdr:rowOff>
    </xdr:to>
    <xdr:graphicFrame>
      <xdr:nvGraphicFramePr>
        <xdr:cNvPr id="1" name="Chart 16"/>
        <xdr:cNvGraphicFramePr/>
      </xdr:nvGraphicFramePr>
      <xdr:xfrm>
        <a:off x="9525" y="5010150"/>
        <a:ext cx="56197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9525</xdr:rowOff>
    </xdr:from>
    <xdr:to>
      <xdr:col>10</xdr:col>
      <xdr:colOff>0</xdr:colOff>
      <xdr:row>62</xdr:row>
      <xdr:rowOff>0</xdr:rowOff>
    </xdr:to>
    <xdr:graphicFrame>
      <xdr:nvGraphicFramePr>
        <xdr:cNvPr id="1" name="Chart 12"/>
        <xdr:cNvGraphicFramePr/>
      </xdr:nvGraphicFramePr>
      <xdr:xfrm>
        <a:off x="9525" y="5010150"/>
        <a:ext cx="56483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9</xdr:col>
      <xdr:colOff>0</xdr:colOff>
      <xdr:row>61</xdr:row>
      <xdr:rowOff>57150</xdr:rowOff>
    </xdr:to>
    <xdr:graphicFrame>
      <xdr:nvGraphicFramePr>
        <xdr:cNvPr id="1" name="Chart 12"/>
        <xdr:cNvGraphicFramePr/>
      </xdr:nvGraphicFramePr>
      <xdr:xfrm>
        <a:off x="0" y="5000625"/>
        <a:ext cx="56483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8</xdr:col>
      <xdr:colOff>9525</xdr:colOff>
      <xdr:row>61</xdr:row>
      <xdr:rowOff>28575</xdr:rowOff>
    </xdr:to>
    <xdr:graphicFrame>
      <xdr:nvGraphicFramePr>
        <xdr:cNvPr id="1" name="Chart 12"/>
        <xdr:cNvGraphicFramePr/>
      </xdr:nvGraphicFramePr>
      <xdr:xfrm>
        <a:off x="0" y="5000625"/>
        <a:ext cx="56483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34</xdr:row>
      <xdr:rowOff>9525</xdr:rowOff>
    </xdr:from>
    <xdr:to>
      <xdr:col>10</xdr:col>
      <xdr:colOff>0</xdr:colOff>
      <xdr:row>60</xdr:row>
      <xdr:rowOff>85725</xdr:rowOff>
    </xdr:to>
    <xdr:graphicFrame>
      <xdr:nvGraphicFramePr>
        <xdr:cNvPr id="1" name="Chart 12"/>
        <xdr:cNvGraphicFramePr/>
      </xdr:nvGraphicFramePr>
      <xdr:xfrm>
        <a:off x="28575" y="5010150"/>
        <a:ext cx="562927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34</xdr:row>
      <xdr:rowOff>0</xdr:rowOff>
    </xdr:from>
    <xdr:to>
      <xdr:col>11</xdr:col>
      <xdr:colOff>0</xdr:colOff>
      <xdr:row>61</xdr:row>
      <xdr:rowOff>47625</xdr:rowOff>
    </xdr:to>
    <xdr:graphicFrame>
      <xdr:nvGraphicFramePr>
        <xdr:cNvPr id="1" name="Chart 13"/>
        <xdr:cNvGraphicFramePr/>
      </xdr:nvGraphicFramePr>
      <xdr:xfrm>
        <a:off x="19050" y="5000625"/>
        <a:ext cx="56483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7</xdr:col>
      <xdr:colOff>600075</xdr:colOff>
      <xdr:row>61</xdr:row>
      <xdr:rowOff>28575</xdr:rowOff>
    </xdr:to>
    <xdr:graphicFrame>
      <xdr:nvGraphicFramePr>
        <xdr:cNvPr id="1" name="Chart 13"/>
        <xdr:cNvGraphicFramePr/>
      </xdr:nvGraphicFramePr>
      <xdr:xfrm>
        <a:off x="0" y="5000625"/>
        <a:ext cx="56388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J2:V135"/>
  <sheetViews>
    <sheetView showGridLines="0" tabSelected="1" zoomScalePageLayoutView="0" workbookViewId="0" topLeftCell="A1">
      <selection activeCell="AA10" sqref="AA10"/>
    </sheetView>
  </sheetViews>
  <sheetFormatPr defaultColWidth="11.421875" defaultRowHeight="12.75"/>
  <cols>
    <col min="11" max="11" width="8.7109375" style="0" customWidth="1"/>
    <col min="12" max="12" width="9.140625" style="0" customWidth="1"/>
    <col min="13" max="22" width="0.13671875" style="0" customWidth="1"/>
    <col min="23" max="23" width="9.140625" style="0" customWidth="1"/>
  </cols>
  <sheetData>
    <row r="2" ht="12.75">
      <c r="M2" s="37" t="str">
        <f>MM!A1&amp;" "&amp;'D01'!I3</f>
        <v>CIUDAD DE MADRID CIUDAD DE MADRID 01.01.2016</v>
      </c>
    </row>
    <row r="3" spans="13:22" ht="12.75">
      <c r="M3" s="36" t="s">
        <v>87</v>
      </c>
      <c r="N3" s="1"/>
      <c r="O3" s="22"/>
      <c r="P3" s="22"/>
      <c r="Q3" s="22"/>
      <c r="R3" s="22"/>
      <c r="S3" s="22"/>
      <c r="T3" s="22"/>
      <c r="U3" s="22"/>
      <c r="V3" s="22"/>
    </row>
    <row r="5" spans="13:22" ht="12.75">
      <c r="M5" s="23" t="s">
        <v>0</v>
      </c>
      <c r="N5" s="24">
        <f>O5+P5+Q5+R5</f>
        <v>3334704</v>
      </c>
      <c r="O5" s="24">
        <f>SUM(O7:O108)</f>
        <v>1318460</v>
      </c>
      <c r="P5" s="24">
        <f>SUM(P7:P108)</f>
        <v>1505363</v>
      </c>
      <c r="Q5" s="24">
        <f>SUM(Q7:Q108)</f>
        <v>236256</v>
      </c>
      <c r="R5" s="24">
        <f>SUM(R7:R108)</f>
        <v>274625</v>
      </c>
      <c r="S5" s="25"/>
      <c r="T5" s="25"/>
      <c r="U5" s="25"/>
      <c r="V5" s="25"/>
    </row>
    <row r="6" spans="14:22" ht="12.75">
      <c r="N6" s="1"/>
      <c r="O6" s="26"/>
      <c r="P6" s="26"/>
      <c r="Q6" s="27"/>
      <c r="R6" s="27"/>
      <c r="S6" s="25"/>
      <c r="T6" s="25"/>
      <c r="U6" s="25"/>
      <c r="V6" s="25"/>
    </row>
    <row r="7" spans="13:22" ht="12.75">
      <c r="M7" s="33">
        <v>0</v>
      </c>
      <c r="N7" s="28">
        <f>O7+P7+Q7+R7</f>
        <v>27265</v>
      </c>
      <c r="O7" s="28">
        <v>11491</v>
      </c>
      <c r="P7" s="28">
        <v>10828</v>
      </c>
      <c r="Q7" s="28">
        <v>2526</v>
      </c>
      <c r="R7" s="28">
        <v>2420</v>
      </c>
      <c r="S7" s="30">
        <f>-1*(O7*100/N$5)</f>
        <v>-0.3445883052888652</v>
      </c>
      <c r="T7" s="30">
        <f>-1*(Q7*100/N$5)</f>
        <v>-0.07574885207202799</v>
      </c>
      <c r="U7" s="30">
        <f>(-1*(P7*100/N$5))*-1</f>
        <v>0.32470648069513813</v>
      </c>
      <c r="V7" s="31">
        <f aca="true" t="shared" si="0" ref="V7:V70">(-1*(R7*100/N$5))*-1</f>
        <v>0.07257015915055728</v>
      </c>
    </row>
    <row r="8" spans="13:22" ht="12.75">
      <c r="M8" s="34">
        <v>1</v>
      </c>
      <c r="N8" s="28">
        <f aca="true" t="shared" si="1" ref="N8:N71">O8+P8+Q8+R8</f>
        <v>27491</v>
      </c>
      <c r="O8" s="28">
        <v>11555</v>
      </c>
      <c r="P8" s="28">
        <v>11234</v>
      </c>
      <c r="Q8" s="28">
        <v>2372</v>
      </c>
      <c r="R8" s="28">
        <v>2330</v>
      </c>
      <c r="S8" s="30">
        <f>-1*(O8*100/N$5)</f>
        <v>-0.3465075161093758</v>
      </c>
      <c r="T8" s="30">
        <f aca="true" t="shared" si="2" ref="T8:T71">-1*(Q8*100/N$5)</f>
        <v>-0.07113075103517434</v>
      </c>
      <c r="U8" s="30">
        <f aca="true" t="shared" si="3" ref="U8:U71">(-1*(P8*100/N$5))*-1</f>
        <v>0.33688147433775234</v>
      </c>
      <c r="V8" s="31">
        <f t="shared" si="0"/>
        <v>0.06987126893421425</v>
      </c>
    </row>
    <row r="9" spans="13:22" ht="12.75">
      <c r="M9" s="33">
        <v>2</v>
      </c>
      <c r="N9" s="28">
        <f t="shared" si="1"/>
        <v>28096</v>
      </c>
      <c r="O9" s="28">
        <v>12216</v>
      </c>
      <c r="P9" s="28">
        <v>11614</v>
      </c>
      <c r="Q9" s="28">
        <v>2220</v>
      </c>
      <c r="R9" s="28">
        <v>2046</v>
      </c>
      <c r="S9" s="30">
        <f aca="true" t="shared" si="4" ref="S9:S24">-1*(O9*100/N$5)</f>
        <v>-0.3663293653649619</v>
      </c>
      <c r="T9" s="30">
        <f t="shared" si="2"/>
        <v>-0.06657262533646165</v>
      </c>
      <c r="U9" s="30">
        <f t="shared" si="3"/>
        <v>0.34827678858453404</v>
      </c>
      <c r="V9" s="31">
        <f t="shared" si="0"/>
        <v>0.06135477091819844</v>
      </c>
    </row>
    <row r="10" spans="13:22" ht="12.75">
      <c r="M10" s="34">
        <v>3</v>
      </c>
      <c r="N10" s="28">
        <f t="shared" si="1"/>
        <v>28855</v>
      </c>
      <c r="O10" s="28">
        <v>12514</v>
      </c>
      <c r="P10" s="28">
        <v>12048</v>
      </c>
      <c r="Q10" s="28">
        <v>2223</v>
      </c>
      <c r="R10" s="28">
        <v>2070</v>
      </c>
      <c r="S10" s="30">
        <f t="shared" si="4"/>
        <v>-0.37526569074796445</v>
      </c>
      <c r="T10" s="30">
        <f t="shared" si="2"/>
        <v>-0.06666258834367308</v>
      </c>
      <c r="U10" s="30">
        <f t="shared" si="3"/>
        <v>0.3612914369611216</v>
      </c>
      <c r="V10" s="31">
        <f t="shared" si="0"/>
        <v>0.062074474975889915</v>
      </c>
    </row>
    <row r="11" spans="13:22" ht="12.75">
      <c r="M11" s="33">
        <v>4</v>
      </c>
      <c r="N11" s="28">
        <f t="shared" si="1"/>
        <v>29355</v>
      </c>
      <c r="O11" s="28">
        <v>12809</v>
      </c>
      <c r="P11" s="28">
        <v>12212</v>
      </c>
      <c r="Q11" s="28">
        <v>2211</v>
      </c>
      <c r="R11" s="28">
        <v>2123</v>
      </c>
      <c r="S11" s="30">
        <f t="shared" si="4"/>
        <v>-0.3841120531237555</v>
      </c>
      <c r="T11" s="30">
        <f t="shared" si="2"/>
        <v>-0.06630273631482735</v>
      </c>
      <c r="U11" s="30">
        <f t="shared" si="3"/>
        <v>0.36620941468868</v>
      </c>
      <c r="V11" s="31">
        <f t="shared" si="0"/>
        <v>0.06366382143662526</v>
      </c>
    </row>
    <row r="12" spans="13:22" ht="12.75">
      <c r="M12" s="33">
        <v>5</v>
      </c>
      <c r="N12" s="28">
        <f t="shared" si="1"/>
        <v>29076</v>
      </c>
      <c r="O12" s="28">
        <v>12577</v>
      </c>
      <c r="P12" s="28">
        <v>12166</v>
      </c>
      <c r="Q12" s="28">
        <v>2203</v>
      </c>
      <c r="R12" s="28">
        <v>2130</v>
      </c>
      <c r="S12" s="30">
        <f t="shared" si="4"/>
        <v>-0.3771549138994046</v>
      </c>
      <c r="T12" s="30">
        <f t="shared" si="2"/>
        <v>-0.06606283496226352</v>
      </c>
      <c r="U12" s="30">
        <f t="shared" si="3"/>
        <v>0.364829981911438</v>
      </c>
      <c r="V12" s="31">
        <f t="shared" si="0"/>
        <v>0.06387373512011861</v>
      </c>
    </row>
    <row r="13" spans="13:22" ht="12.75">
      <c r="M13" s="34">
        <v>6</v>
      </c>
      <c r="N13" s="28">
        <f t="shared" si="1"/>
        <v>28709</v>
      </c>
      <c r="O13" s="28">
        <v>12755</v>
      </c>
      <c r="P13" s="28">
        <v>11972</v>
      </c>
      <c r="Q13" s="28">
        <v>1996</v>
      </c>
      <c r="R13" s="28">
        <v>1986</v>
      </c>
      <c r="S13" s="30">
        <f t="shared" si="4"/>
        <v>-0.3824927189939497</v>
      </c>
      <c r="T13" s="30">
        <f t="shared" si="2"/>
        <v>-0.059855387464674524</v>
      </c>
      <c r="U13" s="30">
        <f t="shared" si="3"/>
        <v>0.35901237411176523</v>
      </c>
      <c r="V13" s="31">
        <f t="shared" si="0"/>
        <v>0.05955551077396974</v>
      </c>
    </row>
    <row r="14" spans="13:22" ht="12.75">
      <c r="M14" s="33">
        <v>7</v>
      </c>
      <c r="N14" s="28">
        <f t="shared" si="1"/>
        <v>29543</v>
      </c>
      <c r="O14" s="28">
        <v>13093</v>
      </c>
      <c r="P14" s="28">
        <v>12582</v>
      </c>
      <c r="Q14" s="28">
        <v>1989</v>
      </c>
      <c r="R14" s="28">
        <v>1879</v>
      </c>
      <c r="S14" s="30">
        <f t="shared" si="4"/>
        <v>-0.39262855113977135</v>
      </c>
      <c r="T14" s="30">
        <f t="shared" si="2"/>
        <v>-0.05964547378118118</v>
      </c>
      <c r="U14" s="30">
        <f t="shared" si="3"/>
        <v>0.37730485224475696</v>
      </c>
      <c r="V14" s="31">
        <f t="shared" si="0"/>
        <v>0.05634683018342857</v>
      </c>
    </row>
    <row r="15" spans="10:22" ht="12.75">
      <c r="J15" s="20" t="s">
        <v>51</v>
      </c>
      <c r="M15" s="34">
        <v>8</v>
      </c>
      <c r="N15" s="28">
        <f t="shared" si="1"/>
        <v>29629</v>
      </c>
      <c r="O15" s="28">
        <v>13139</v>
      </c>
      <c r="P15" s="28">
        <v>12838</v>
      </c>
      <c r="Q15" s="28">
        <v>1920</v>
      </c>
      <c r="R15" s="28">
        <v>1732</v>
      </c>
      <c r="S15" s="30">
        <f t="shared" si="4"/>
        <v>-0.3940079839170133</v>
      </c>
      <c r="T15" s="30">
        <f t="shared" si="2"/>
        <v>-0.05757632461531818</v>
      </c>
      <c r="U15" s="30">
        <f t="shared" si="3"/>
        <v>0.3849816955267994</v>
      </c>
      <c r="V15" s="31">
        <f t="shared" si="0"/>
        <v>0.05193864283006828</v>
      </c>
    </row>
    <row r="16" spans="10:22" ht="12.75">
      <c r="J16" s="20" t="s">
        <v>52</v>
      </c>
      <c r="M16" s="33">
        <v>9</v>
      </c>
      <c r="N16" s="28">
        <f t="shared" si="1"/>
        <v>29846</v>
      </c>
      <c r="O16" s="28">
        <v>13390</v>
      </c>
      <c r="P16" s="28">
        <v>12783</v>
      </c>
      <c r="Q16" s="28">
        <v>1869</v>
      </c>
      <c r="R16" s="28">
        <v>1804</v>
      </c>
      <c r="S16" s="30">
        <f t="shared" si="4"/>
        <v>-0.40153488885370336</v>
      </c>
      <c r="T16" s="30">
        <f t="shared" si="2"/>
        <v>-0.05604695349272379</v>
      </c>
      <c r="U16" s="30">
        <f t="shared" si="3"/>
        <v>0.38333237372792306</v>
      </c>
      <c r="V16" s="31">
        <f t="shared" si="0"/>
        <v>0.054097755003142706</v>
      </c>
    </row>
    <row r="17" spans="10:22" ht="12.75">
      <c r="J17" s="20" t="s">
        <v>53</v>
      </c>
      <c r="M17" s="33">
        <v>10</v>
      </c>
      <c r="N17" s="28">
        <f t="shared" si="1"/>
        <v>30344</v>
      </c>
      <c r="O17" s="28">
        <v>13906</v>
      </c>
      <c r="P17" s="28">
        <v>12939</v>
      </c>
      <c r="Q17" s="28">
        <v>1776</v>
      </c>
      <c r="R17" s="28">
        <v>1723</v>
      </c>
      <c r="S17" s="30">
        <f t="shared" si="4"/>
        <v>-0.41700852609407013</v>
      </c>
      <c r="T17" s="30">
        <f t="shared" si="2"/>
        <v>-0.053258100269169315</v>
      </c>
      <c r="U17" s="30">
        <f t="shared" si="3"/>
        <v>0.3880104501029177</v>
      </c>
      <c r="V17" s="31">
        <f t="shared" si="0"/>
        <v>0.05166875380843397</v>
      </c>
    </row>
    <row r="18" spans="10:22" ht="12.75">
      <c r="J18" s="20" t="s">
        <v>54</v>
      </c>
      <c r="M18" s="34">
        <v>11</v>
      </c>
      <c r="N18" s="28">
        <f t="shared" si="1"/>
        <v>31126</v>
      </c>
      <c r="O18" s="28">
        <v>14174</v>
      </c>
      <c r="P18" s="28">
        <v>13632</v>
      </c>
      <c r="Q18" s="28">
        <v>1690</v>
      </c>
      <c r="R18" s="28">
        <v>1630</v>
      </c>
      <c r="S18" s="30">
        <f t="shared" si="4"/>
        <v>-0.42504522140495826</v>
      </c>
      <c r="T18" s="30">
        <f t="shared" si="2"/>
        <v>-0.05067916072910819</v>
      </c>
      <c r="U18" s="30">
        <f t="shared" si="3"/>
        <v>0.4087919047687591</v>
      </c>
      <c r="V18" s="31">
        <f t="shared" si="0"/>
        <v>0.048879900584879496</v>
      </c>
    </row>
    <row r="19" spans="10:22" ht="12.75">
      <c r="J19" s="20" t="s">
        <v>55</v>
      </c>
      <c r="M19" s="33">
        <v>12</v>
      </c>
      <c r="N19" s="28">
        <f t="shared" si="1"/>
        <v>29502</v>
      </c>
      <c r="O19" s="28">
        <v>13633</v>
      </c>
      <c r="P19" s="28">
        <v>12713</v>
      </c>
      <c r="Q19" s="28">
        <v>1633</v>
      </c>
      <c r="R19" s="28">
        <v>1523</v>
      </c>
      <c r="S19" s="30">
        <f t="shared" si="4"/>
        <v>-0.40882189243782957</v>
      </c>
      <c r="T19" s="30">
        <f t="shared" si="2"/>
        <v>-0.048969863592090934</v>
      </c>
      <c r="U19" s="30">
        <f t="shared" si="3"/>
        <v>0.3812332368929896</v>
      </c>
      <c r="V19" s="31">
        <f t="shared" si="0"/>
        <v>0.045671219994338326</v>
      </c>
    </row>
    <row r="20" spans="10:22" ht="12.75">
      <c r="J20" s="20" t="s">
        <v>56</v>
      </c>
      <c r="M20" s="34">
        <v>13</v>
      </c>
      <c r="N20" s="28">
        <f t="shared" si="1"/>
        <v>29036</v>
      </c>
      <c r="O20" s="28">
        <v>13240</v>
      </c>
      <c r="P20" s="28">
        <v>12694</v>
      </c>
      <c r="Q20" s="28">
        <v>1571</v>
      </c>
      <c r="R20" s="28">
        <v>1531</v>
      </c>
      <c r="S20" s="30">
        <f t="shared" si="4"/>
        <v>-0.39703673849313165</v>
      </c>
      <c r="T20" s="30">
        <f t="shared" si="2"/>
        <v>-0.04711062810972128</v>
      </c>
      <c r="U20" s="30">
        <f t="shared" si="3"/>
        <v>0.3806634711806505</v>
      </c>
      <c r="V20" s="31">
        <f t="shared" si="0"/>
        <v>0.04591112134690215</v>
      </c>
    </row>
    <row r="21" spans="10:22" ht="12.75">
      <c r="J21" s="20" t="s">
        <v>57</v>
      </c>
      <c r="M21" s="33">
        <v>14</v>
      </c>
      <c r="N21" s="28">
        <f t="shared" si="1"/>
        <v>28862</v>
      </c>
      <c r="O21" s="28">
        <v>13011</v>
      </c>
      <c r="P21" s="28">
        <v>12726</v>
      </c>
      <c r="Q21" s="28">
        <v>1575</v>
      </c>
      <c r="R21" s="28">
        <v>1550</v>
      </c>
      <c r="S21" s="30">
        <f t="shared" si="4"/>
        <v>-0.3901695622759921</v>
      </c>
      <c r="T21" s="30">
        <f t="shared" si="2"/>
        <v>-0.047230578786003195</v>
      </c>
      <c r="U21" s="30">
        <f t="shared" si="3"/>
        <v>0.38162307659090583</v>
      </c>
      <c r="V21" s="31">
        <f t="shared" si="0"/>
        <v>0.04648088705924124</v>
      </c>
    </row>
    <row r="22" spans="10:22" ht="12.75">
      <c r="J22" s="20" t="s">
        <v>58</v>
      </c>
      <c r="K22" s="16"/>
      <c r="L22" s="16"/>
      <c r="M22" s="33">
        <v>15</v>
      </c>
      <c r="N22" s="28">
        <f t="shared" si="1"/>
        <v>29386</v>
      </c>
      <c r="O22" s="28">
        <v>13401</v>
      </c>
      <c r="P22" s="28">
        <v>12655</v>
      </c>
      <c r="Q22" s="28">
        <v>1714</v>
      </c>
      <c r="R22" s="28">
        <v>1616</v>
      </c>
      <c r="S22" s="30">
        <f t="shared" si="4"/>
        <v>-0.40186475321347864</v>
      </c>
      <c r="T22" s="30">
        <f t="shared" si="2"/>
        <v>-0.05139886478679967</v>
      </c>
      <c r="U22" s="30">
        <f t="shared" si="3"/>
        <v>0.37949395208690184</v>
      </c>
      <c r="V22" s="31">
        <f t="shared" si="0"/>
        <v>0.0484600732178928</v>
      </c>
    </row>
    <row r="23" spans="10:22" ht="12.75">
      <c r="J23" s="20" t="s">
        <v>59</v>
      </c>
      <c r="K23" s="17"/>
      <c r="L23" s="17"/>
      <c r="M23" s="34">
        <v>16</v>
      </c>
      <c r="N23" s="28">
        <f t="shared" si="1"/>
        <v>29222</v>
      </c>
      <c r="O23" s="28">
        <v>13164</v>
      </c>
      <c r="P23" s="28">
        <v>12763</v>
      </c>
      <c r="Q23" s="28">
        <v>1695</v>
      </c>
      <c r="R23" s="28">
        <v>1600</v>
      </c>
      <c r="S23" s="30">
        <f t="shared" si="4"/>
        <v>-0.3947576756437753</v>
      </c>
      <c r="T23" s="30">
        <f t="shared" si="2"/>
        <v>-0.05082909907446058</v>
      </c>
      <c r="U23" s="30">
        <f t="shared" si="3"/>
        <v>0.3827326203465135</v>
      </c>
      <c r="V23" s="31">
        <f t="shared" si="0"/>
        <v>0.04798027051276515</v>
      </c>
    </row>
    <row r="24" spans="10:22" ht="12.75">
      <c r="J24" s="20" t="s">
        <v>60</v>
      </c>
      <c r="K24" s="17"/>
      <c r="L24" s="17"/>
      <c r="M24" s="33">
        <v>17</v>
      </c>
      <c r="N24" s="28">
        <f t="shared" si="1"/>
        <v>28914</v>
      </c>
      <c r="O24" s="28">
        <v>12920</v>
      </c>
      <c r="P24" s="28">
        <v>12453</v>
      </c>
      <c r="Q24" s="28">
        <v>1823</v>
      </c>
      <c r="R24" s="28">
        <v>1718</v>
      </c>
      <c r="S24" s="30">
        <f t="shared" si="4"/>
        <v>-0.3874406843905786</v>
      </c>
      <c r="T24" s="30">
        <f t="shared" si="2"/>
        <v>-0.054667520715481796</v>
      </c>
      <c r="U24" s="30">
        <f t="shared" si="3"/>
        <v>0.37343644293466527</v>
      </c>
      <c r="V24" s="31">
        <f t="shared" si="0"/>
        <v>0.05151881546308158</v>
      </c>
    </row>
    <row r="25" spans="10:22" ht="12.75">
      <c r="J25" s="20" t="s">
        <v>61</v>
      </c>
      <c r="K25" s="17"/>
      <c r="L25" s="17"/>
      <c r="M25" s="34">
        <v>18</v>
      </c>
      <c r="N25" s="28">
        <f t="shared" si="1"/>
        <v>29691</v>
      </c>
      <c r="O25" s="28">
        <v>12859</v>
      </c>
      <c r="P25" s="28">
        <v>12562</v>
      </c>
      <c r="Q25" s="28">
        <v>2219</v>
      </c>
      <c r="R25" s="28">
        <v>2051</v>
      </c>
      <c r="S25" s="30">
        <f>-1*(O25*100/N$5)</f>
        <v>-0.3856114365772794</v>
      </c>
      <c r="T25" s="30">
        <f t="shared" si="2"/>
        <v>-0.06654263766739117</v>
      </c>
      <c r="U25" s="30">
        <f t="shared" si="3"/>
        <v>0.3767050988633474</v>
      </c>
      <c r="V25" s="31">
        <f t="shared" si="0"/>
        <v>0.061504709263550825</v>
      </c>
    </row>
    <row r="26" spans="10:22" ht="12.75">
      <c r="J26" s="20" t="s">
        <v>62</v>
      </c>
      <c r="K26" s="17"/>
      <c r="L26" s="17"/>
      <c r="M26" s="33">
        <v>19</v>
      </c>
      <c r="N26" s="28">
        <f t="shared" si="1"/>
        <v>31234</v>
      </c>
      <c r="O26" s="28">
        <v>13197</v>
      </c>
      <c r="P26" s="28">
        <v>12551</v>
      </c>
      <c r="Q26" s="28">
        <v>2661</v>
      </c>
      <c r="R26" s="28">
        <v>2825</v>
      </c>
      <c r="S26" s="30">
        <f>-1*(O26*100/N$5)</f>
        <v>-0.39574726872310106</v>
      </c>
      <c r="T26" s="30">
        <f t="shared" si="2"/>
        <v>-0.07979718739654254</v>
      </c>
      <c r="U26" s="30">
        <f t="shared" si="3"/>
        <v>0.37637523450357213</v>
      </c>
      <c r="V26" s="31">
        <f t="shared" si="0"/>
        <v>0.08471516512410097</v>
      </c>
    </row>
    <row r="27" spans="10:22" ht="12.75">
      <c r="J27" s="20" t="s">
        <v>63</v>
      </c>
      <c r="K27" s="17"/>
      <c r="L27" s="17"/>
      <c r="M27" s="33">
        <v>20</v>
      </c>
      <c r="N27" s="28">
        <f t="shared" si="1"/>
        <v>31704</v>
      </c>
      <c r="O27" s="28">
        <v>12901</v>
      </c>
      <c r="P27" s="28">
        <v>12425</v>
      </c>
      <c r="Q27" s="28">
        <v>3049</v>
      </c>
      <c r="R27" s="28">
        <v>3329</v>
      </c>
      <c r="S27" s="30">
        <f>-1*(O27*100/N$5)</f>
        <v>-0.38687091867823953</v>
      </c>
      <c r="T27" s="30">
        <f t="shared" si="2"/>
        <v>-0.09143240299588809</v>
      </c>
      <c r="U27" s="30">
        <f t="shared" si="3"/>
        <v>0.37259678820069186</v>
      </c>
      <c r="V27" s="31">
        <f t="shared" si="0"/>
        <v>0.09982895033562199</v>
      </c>
    </row>
    <row r="28" spans="10:22" ht="12.75">
      <c r="J28" s="20" t="s">
        <v>64</v>
      </c>
      <c r="K28" s="17"/>
      <c r="L28" s="17"/>
      <c r="M28" s="34">
        <v>21</v>
      </c>
      <c r="N28" s="28">
        <f t="shared" si="1"/>
        <v>31940</v>
      </c>
      <c r="O28" s="28">
        <v>12576</v>
      </c>
      <c r="P28" s="28">
        <v>12100</v>
      </c>
      <c r="Q28" s="28">
        <v>3390</v>
      </c>
      <c r="R28" s="28">
        <v>3874</v>
      </c>
      <c r="S28" s="30">
        <f aca="true" t="shared" si="5" ref="S28:S91">-1*(O28*100/N$5)</f>
        <v>-0.3771249262303341</v>
      </c>
      <c r="T28" s="30">
        <f t="shared" si="2"/>
        <v>-0.10165819814892116</v>
      </c>
      <c r="U28" s="30">
        <f t="shared" si="3"/>
        <v>0.36285079575278645</v>
      </c>
      <c r="V28" s="31">
        <f t="shared" si="0"/>
        <v>0.11617222997903262</v>
      </c>
    </row>
    <row r="29" spans="10:22" ht="12.75">
      <c r="J29" s="20" t="s">
        <v>65</v>
      </c>
      <c r="K29" s="17"/>
      <c r="L29" s="17"/>
      <c r="M29" s="33">
        <v>22</v>
      </c>
      <c r="N29" s="28">
        <f t="shared" si="1"/>
        <v>33964</v>
      </c>
      <c r="O29" s="28">
        <v>12847</v>
      </c>
      <c r="P29" s="28">
        <v>12579</v>
      </c>
      <c r="Q29" s="28">
        <v>3782</v>
      </c>
      <c r="R29" s="28">
        <v>4756</v>
      </c>
      <c r="S29" s="30">
        <f t="shared" si="5"/>
        <v>-0.38525158454843367</v>
      </c>
      <c r="T29" s="30">
        <f t="shared" si="2"/>
        <v>-0.11341336442454862</v>
      </c>
      <c r="U29" s="30">
        <f t="shared" si="3"/>
        <v>0.37721488923754554</v>
      </c>
      <c r="V29" s="31">
        <f t="shared" si="0"/>
        <v>0.1426213540991944</v>
      </c>
    </row>
    <row r="30" spans="10:22" ht="12.75">
      <c r="J30" s="20" t="s">
        <v>66</v>
      </c>
      <c r="K30" s="17"/>
      <c r="L30" s="17"/>
      <c r="M30" s="34">
        <v>23</v>
      </c>
      <c r="N30" s="28">
        <f t="shared" si="1"/>
        <v>35256</v>
      </c>
      <c r="O30" s="28">
        <v>12720</v>
      </c>
      <c r="P30" s="28">
        <v>12729</v>
      </c>
      <c r="Q30" s="28">
        <v>4202</v>
      </c>
      <c r="R30" s="28">
        <v>5605</v>
      </c>
      <c r="S30" s="30">
        <f t="shared" si="5"/>
        <v>-0.3814431505764829</v>
      </c>
      <c r="T30" s="30">
        <f t="shared" si="2"/>
        <v>-0.1260081854341495</v>
      </c>
      <c r="U30" s="30">
        <f t="shared" si="3"/>
        <v>0.38171303959811725</v>
      </c>
      <c r="V30" s="31">
        <f t="shared" si="0"/>
        <v>0.16808088514003042</v>
      </c>
    </row>
    <row r="31" spans="10:22" ht="12.75">
      <c r="J31" s="20" t="s">
        <v>67</v>
      </c>
      <c r="K31" s="17"/>
      <c r="L31" s="17"/>
      <c r="M31" s="33">
        <v>24</v>
      </c>
      <c r="N31" s="28">
        <f t="shared" si="1"/>
        <v>37344</v>
      </c>
      <c r="O31" s="28">
        <v>13214</v>
      </c>
      <c r="P31" s="28">
        <v>12877</v>
      </c>
      <c r="Q31" s="28">
        <v>4866</v>
      </c>
      <c r="R31" s="28">
        <v>6387</v>
      </c>
      <c r="S31" s="30">
        <f t="shared" si="5"/>
        <v>-0.3962570590972992</v>
      </c>
      <c r="T31" s="30">
        <f t="shared" si="2"/>
        <v>-0.14591999769694702</v>
      </c>
      <c r="U31" s="30">
        <f t="shared" si="3"/>
        <v>0.386151214620548</v>
      </c>
      <c r="V31" s="31">
        <f t="shared" si="0"/>
        <v>0.1915312423531444</v>
      </c>
    </row>
    <row r="32" spans="10:22" ht="12.75">
      <c r="J32" s="20" t="s">
        <v>68</v>
      </c>
      <c r="K32" s="17"/>
      <c r="L32" s="17"/>
      <c r="M32" s="33">
        <v>25</v>
      </c>
      <c r="N32" s="28">
        <f t="shared" si="1"/>
        <v>40246</v>
      </c>
      <c r="O32" s="28">
        <v>13910</v>
      </c>
      <c r="P32" s="28">
        <v>13816</v>
      </c>
      <c r="Q32" s="28">
        <v>5282</v>
      </c>
      <c r="R32" s="28">
        <v>7238</v>
      </c>
      <c r="S32" s="30">
        <f t="shared" si="5"/>
        <v>-0.41712847677035203</v>
      </c>
      <c r="T32" s="30">
        <f t="shared" si="2"/>
        <v>-0.15839486803026595</v>
      </c>
      <c r="U32" s="30">
        <f t="shared" si="3"/>
        <v>0.41430963587772707</v>
      </c>
      <c r="V32" s="31">
        <f t="shared" si="0"/>
        <v>0.21705074873212135</v>
      </c>
    </row>
    <row r="33" spans="10:22" ht="12.75">
      <c r="J33" s="20" t="s">
        <v>69</v>
      </c>
      <c r="K33" s="17"/>
      <c r="L33" s="17"/>
      <c r="M33" s="34">
        <v>26</v>
      </c>
      <c r="N33" s="28">
        <f t="shared" si="1"/>
        <v>43179</v>
      </c>
      <c r="O33" s="28">
        <v>14900</v>
      </c>
      <c r="P33" s="28">
        <v>14956</v>
      </c>
      <c r="Q33" s="28">
        <v>5703</v>
      </c>
      <c r="R33" s="28">
        <v>7620</v>
      </c>
      <c r="S33" s="30">
        <f t="shared" si="5"/>
        <v>-0.44681626915012546</v>
      </c>
      <c r="T33" s="30">
        <f t="shared" si="2"/>
        <v>-0.17101967670893728</v>
      </c>
      <c r="U33" s="30">
        <f t="shared" si="3"/>
        <v>0.44849557861807227</v>
      </c>
      <c r="V33" s="31">
        <f t="shared" si="0"/>
        <v>0.22850603831704402</v>
      </c>
    </row>
    <row r="34" spans="10:22" ht="12.75">
      <c r="J34" s="20" t="s">
        <v>70</v>
      </c>
      <c r="K34" s="17"/>
      <c r="L34" s="17"/>
      <c r="M34" s="33">
        <v>27</v>
      </c>
      <c r="N34" s="28">
        <f t="shared" si="1"/>
        <v>45175</v>
      </c>
      <c r="O34" s="28">
        <v>15567</v>
      </c>
      <c r="P34" s="28">
        <v>15638</v>
      </c>
      <c r="Q34" s="28">
        <v>6087</v>
      </c>
      <c r="R34" s="28">
        <v>7883</v>
      </c>
      <c r="S34" s="30">
        <f t="shared" si="5"/>
        <v>-0.4668180444201344</v>
      </c>
      <c r="T34" s="30">
        <f t="shared" si="2"/>
        <v>-0.18253494163200093</v>
      </c>
      <c r="U34" s="30">
        <f t="shared" si="3"/>
        <v>0.4689471689241384</v>
      </c>
      <c r="V34" s="31">
        <f t="shared" si="0"/>
        <v>0.2363927952825798</v>
      </c>
    </row>
    <row r="35" spans="10:22" ht="12.75">
      <c r="J35" s="20" t="s">
        <v>71</v>
      </c>
      <c r="K35" s="17"/>
      <c r="L35" s="17"/>
      <c r="M35" s="34">
        <v>28</v>
      </c>
      <c r="N35" s="28">
        <f t="shared" si="1"/>
        <v>44946</v>
      </c>
      <c r="O35" s="28">
        <v>15186</v>
      </c>
      <c r="P35" s="28">
        <v>15625</v>
      </c>
      <c r="Q35" s="28">
        <v>6317</v>
      </c>
      <c r="R35" s="28">
        <v>7818</v>
      </c>
      <c r="S35" s="30">
        <f t="shared" si="5"/>
        <v>-0.45539274250428224</v>
      </c>
      <c r="T35" s="30">
        <f t="shared" si="2"/>
        <v>-0.1894321055182109</v>
      </c>
      <c r="U35" s="30">
        <f t="shared" si="3"/>
        <v>0.4685573292262222</v>
      </c>
      <c r="V35" s="31">
        <f t="shared" si="0"/>
        <v>0.23444359679299873</v>
      </c>
    </row>
    <row r="36" spans="10:22" ht="12.75">
      <c r="J36" s="20" t="s">
        <v>72</v>
      </c>
      <c r="K36" s="17"/>
      <c r="L36" s="17"/>
      <c r="M36" s="33">
        <v>29</v>
      </c>
      <c r="N36" s="28">
        <f t="shared" si="1"/>
        <v>45696</v>
      </c>
      <c r="O36" s="28">
        <v>15527</v>
      </c>
      <c r="P36" s="28">
        <v>15688</v>
      </c>
      <c r="Q36" s="28">
        <v>6304</v>
      </c>
      <c r="R36" s="28">
        <v>8177</v>
      </c>
      <c r="S36" s="30">
        <f t="shared" si="5"/>
        <v>-0.4656185376573153</v>
      </c>
      <c r="T36" s="30">
        <f t="shared" si="2"/>
        <v>-0.1890422658202947</v>
      </c>
      <c r="U36" s="30">
        <f t="shared" si="3"/>
        <v>0.4704465523776623</v>
      </c>
      <c r="V36" s="31">
        <f t="shared" si="0"/>
        <v>0.2452091699893004</v>
      </c>
    </row>
    <row r="37" spans="10:22" ht="12.75">
      <c r="J37" s="17"/>
      <c r="K37" s="17"/>
      <c r="L37" s="17"/>
      <c r="M37" s="33">
        <v>30</v>
      </c>
      <c r="N37" s="28">
        <f t="shared" si="1"/>
        <v>46753</v>
      </c>
      <c r="O37" s="28">
        <v>16135</v>
      </c>
      <c r="P37" s="28">
        <v>16037</v>
      </c>
      <c r="Q37" s="28">
        <v>6379</v>
      </c>
      <c r="R37" s="28">
        <v>8202</v>
      </c>
      <c r="S37" s="30">
        <f t="shared" si="5"/>
        <v>-0.4838510404521661</v>
      </c>
      <c r="T37" s="30">
        <f t="shared" si="2"/>
        <v>-0.19129134100058057</v>
      </c>
      <c r="U37" s="30">
        <f t="shared" si="3"/>
        <v>0.48091224888325923</v>
      </c>
      <c r="V37" s="31">
        <f t="shared" si="0"/>
        <v>0.24595886171606235</v>
      </c>
    </row>
    <row r="38" spans="10:22" ht="12.75">
      <c r="J38" s="17"/>
      <c r="K38" s="17"/>
      <c r="L38" s="17"/>
      <c r="M38" s="34">
        <v>31</v>
      </c>
      <c r="N38" s="28">
        <f t="shared" si="1"/>
        <v>46229</v>
      </c>
      <c r="O38" s="28">
        <v>15945</v>
      </c>
      <c r="P38" s="28">
        <v>15967</v>
      </c>
      <c r="Q38" s="28">
        <v>6453</v>
      </c>
      <c r="R38" s="28">
        <v>7864</v>
      </c>
      <c r="S38" s="30">
        <f t="shared" si="5"/>
        <v>-0.4781533833287752</v>
      </c>
      <c r="T38" s="30">
        <f t="shared" si="2"/>
        <v>-0.19351042851179595</v>
      </c>
      <c r="U38" s="30">
        <f t="shared" si="3"/>
        <v>0.4788131120483257</v>
      </c>
      <c r="V38" s="31">
        <f t="shared" si="0"/>
        <v>0.2358230295702407</v>
      </c>
    </row>
    <row r="39" spans="10:22" ht="12.75">
      <c r="J39" s="17"/>
      <c r="K39" s="17"/>
      <c r="L39" s="17"/>
      <c r="M39" s="33">
        <v>32</v>
      </c>
      <c r="N39" s="28">
        <f t="shared" si="1"/>
        <v>46203</v>
      </c>
      <c r="O39" s="28">
        <v>15987</v>
      </c>
      <c r="P39" s="28">
        <v>15988</v>
      </c>
      <c r="Q39" s="28">
        <v>6375</v>
      </c>
      <c r="R39" s="28">
        <v>7853</v>
      </c>
      <c r="S39" s="30">
        <f t="shared" si="5"/>
        <v>-0.47941286542973527</v>
      </c>
      <c r="T39" s="30">
        <f t="shared" si="2"/>
        <v>-0.19117139032429864</v>
      </c>
      <c r="U39" s="30">
        <f t="shared" si="3"/>
        <v>0.47944285309880574</v>
      </c>
      <c r="V39" s="31">
        <f t="shared" si="0"/>
        <v>0.23549316521046545</v>
      </c>
    </row>
    <row r="40" spans="10:22" ht="12.75">
      <c r="J40" s="17"/>
      <c r="K40" s="17"/>
      <c r="L40" s="17"/>
      <c r="M40" s="34">
        <v>33</v>
      </c>
      <c r="N40" s="28">
        <f t="shared" si="1"/>
        <v>46567</v>
      </c>
      <c r="O40" s="28">
        <v>16386</v>
      </c>
      <c r="P40" s="28">
        <v>16414</v>
      </c>
      <c r="Q40" s="28">
        <v>6187</v>
      </c>
      <c r="R40" s="28">
        <v>7580</v>
      </c>
      <c r="S40" s="30">
        <f t="shared" si="5"/>
        <v>-0.4913779453888561</v>
      </c>
      <c r="T40" s="30">
        <f t="shared" si="2"/>
        <v>-0.18553370853904874</v>
      </c>
      <c r="U40" s="30">
        <f t="shared" si="3"/>
        <v>0.4922176001228295</v>
      </c>
      <c r="V40" s="31">
        <f t="shared" si="0"/>
        <v>0.2273065315542249</v>
      </c>
    </row>
    <row r="41" spans="10:22" ht="12.75">
      <c r="J41" s="17"/>
      <c r="K41" s="17"/>
      <c r="L41" s="17"/>
      <c r="M41" s="33">
        <v>34</v>
      </c>
      <c r="N41" s="28">
        <f t="shared" si="1"/>
        <v>47363</v>
      </c>
      <c r="O41" s="28">
        <v>16568</v>
      </c>
      <c r="P41" s="28">
        <v>16910</v>
      </c>
      <c r="Q41" s="28">
        <v>6289</v>
      </c>
      <c r="R41" s="28">
        <v>7596</v>
      </c>
      <c r="S41" s="30">
        <f t="shared" si="5"/>
        <v>-0.4968357011596831</v>
      </c>
      <c r="T41" s="30">
        <f t="shared" si="2"/>
        <v>-0.18859245078423753</v>
      </c>
      <c r="U41" s="30">
        <f t="shared" si="3"/>
        <v>0.5070914839817867</v>
      </c>
      <c r="V41" s="31">
        <f t="shared" si="0"/>
        <v>0.22778633425935255</v>
      </c>
    </row>
    <row r="42" spans="10:22" ht="12.75">
      <c r="J42" s="17"/>
      <c r="K42" s="17"/>
      <c r="L42" s="17"/>
      <c r="M42" s="33">
        <v>35</v>
      </c>
      <c r="N42" s="28">
        <f t="shared" si="1"/>
        <v>48392</v>
      </c>
      <c r="O42" s="28">
        <v>17186</v>
      </c>
      <c r="P42" s="28">
        <v>17425</v>
      </c>
      <c r="Q42" s="28">
        <v>6356</v>
      </c>
      <c r="R42" s="28">
        <v>7425</v>
      </c>
      <c r="S42" s="30">
        <f t="shared" si="5"/>
        <v>-0.5153680806452386</v>
      </c>
      <c r="T42" s="30">
        <f t="shared" si="2"/>
        <v>-0.19060162461195956</v>
      </c>
      <c r="U42" s="30">
        <f t="shared" si="3"/>
        <v>0.522535133553083</v>
      </c>
      <c r="V42" s="31">
        <f t="shared" si="0"/>
        <v>0.22265844284830077</v>
      </c>
    </row>
    <row r="43" spans="10:22" ht="12.75">
      <c r="J43" s="17"/>
      <c r="K43" s="17"/>
      <c r="L43" s="17"/>
      <c r="M43" s="34">
        <v>36</v>
      </c>
      <c r="N43" s="28">
        <f t="shared" si="1"/>
        <v>48310</v>
      </c>
      <c r="O43" s="28">
        <v>17505</v>
      </c>
      <c r="P43" s="28">
        <v>17446</v>
      </c>
      <c r="Q43" s="28">
        <v>6195</v>
      </c>
      <c r="R43" s="28">
        <v>7164</v>
      </c>
      <c r="S43" s="30">
        <f t="shared" si="5"/>
        <v>-0.5249341470787212</v>
      </c>
      <c r="T43" s="30">
        <f t="shared" si="2"/>
        <v>-0.18577360989161257</v>
      </c>
      <c r="U43" s="30">
        <f t="shared" si="3"/>
        <v>0.523164874603563</v>
      </c>
      <c r="V43" s="31">
        <f t="shared" si="0"/>
        <v>0.21483166122090597</v>
      </c>
    </row>
    <row r="44" spans="10:22" ht="12.75">
      <c r="J44" s="17"/>
      <c r="K44" s="17"/>
      <c r="L44" s="17"/>
      <c r="M44" s="33">
        <v>37</v>
      </c>
      <c r="N44" s="28">
        <f t="shared" si="1"/>
        <v>50249</v>
      </c>
      <c r="O44" s="28">
        <v>18129</v>
      </c>
      <c r="P44" s="28">
        <v>18812</v>
      </c>
      <c r="Q44" s="28">
        <v>6280</v>
      </c>
      <c r="R44" s="28">
        <v>7028</v>
      </c>
      <c r="S44" s="30">
        <f t="shared" si="5"/>
        <v>-0.5436464525786996</v>
      </c>
      <c r="T44" s="30">
        <f t="shared" si="2"/>
        <v>-0.18832256176260323</v>
      </c>
      <c r="U44" s="30">
        <f t="shared" si="3"/>
        <v>0.5641280305538363</v>
      </c>
      <c r="V44" s="31">
        <f t="shared" si="0"/>
        <v>0.21075333822732092</v>
      </c>
    </row>
    <row r="45" spans="13:22" ht="12.75">
      <c r="M45" s="34">
        <v>38</v>
      </c>
      <c r="N45" s="28">
        <f t="shared" si="1"/>
        <v>50889</v>
      </c>
      <c r="O45" s="28">
        <v>18569</v>
      </c>
      <c r="P45" s="28">
        <v>19352</v>
      </c>
      <c r="Q45" s="28">
        <v>6151</v>
      </c>
      <c r="R45" s="28">
        <v>6817</v>
      </c>
      <c r="S45" s="30">
        <f t="shared" si="5"/>
        <v>-0.55684102696971</v>
      </c>
      <c r="T45" s="30">
        <f t="shared" si="2"/>
        <v>-0.18445415245251154</v>
      </c>
      <c r="U45" s="30">
        <f t="shared" si="3"/>
        <v>0.5803213718518945</v>
      </c>
      <c r="V45" s="31">
        <f t="shared" si="0"/>
        <v>0.20442594005345002</v>
      </c>
    </row>
    <row r="46" spans="13:22" ht="12.75">
      <c r="M46" s="33">
        <v>39</v>
      </c>
      <c r="N46" s="28">
        <f t="shared" si="1"/>
        <v>51406</v>
      </c>
      <c r="O46" s="28">
        <v>19147</v>
      </c>
      <c r="P46" s="28">
        <v>19828</v>
      </c>
      <c r="Q46" s="28">
        <v>5994</v>
      </c>
      <c r="R46" s="28">
        <v>6437</v>
      </c>
      <c r="S46" s="30">
        <f t="shared" si="5"/>
        <v>-0.5741738996924465</v>
      </c>
      <c r="T46" s="30">
        <f t="shared" si="2"/>
        <v>-0.17974608840844644</v>
      </c>
      <c r="U46" s="30">
        <f t="shared" si="3"/>
        <v>0.5945955023294421</v>
      </c>
      <c r="V46" s="31">
        <f t="shared" si="0"/>
        <v>0.1930306258066683</v>
      </c>
    </row>
    <row r="47" spans="13:22" ht="12.75">
      <c r="M47" s="33">
        <v>40</v>
      </c>
      <c r="N47" s="28">
        <f t="shared" si="1"/>
        <v>52132</v>
      </c>
      <c r="O47" s="28">
        <v>19697</v>
      </c>
      <c r="P47" s="28">
        <v>20512</v>
      </c>
      <c r="Q47" s="28">
        <v>5830</v>
      </c>
      <c r="R47" s="28">
        <v>6093</v>
      </c>
      <c r="S47" s="30">
        <f t="shared" si="5"/>
        <v>-0.5906671176812095</v>
      </c>
      <c r="T47" s="30">
        <f t="shared" si="2"/>
        <v>-0.17482811068088802</v>
      </c>
      <c r="U47" s="30">
        <f t="shared" si="3"/>
        <v>0.6151070679736492</v>
      </c>
      <c r="V47" s="31">
        <f t="shared" si="0"/>
        <v>0.18271486764642378</v>
      </c>
    </row>
    <row r="48" spans="13:22" ht="12.75">
      <c r="M48" s="34">
        <v>41</v>
      </c>
      <c r="N48" s="28">
        <f t="shared" si="1"/>
        <v>53410</v>
      </c>
      <c r="O48" s="28">
        <v>20515</v>
      </c>
      <c r="P48" s="28">
        <v>21589</v>
      </c>
      <c r="Q48" s="28">
        <v>5505</v>
      </c>
      <c r="R48" s="28">
        <v>5801</v>
      </c>
      <c r="S48" s="30">
        <f t="shared" si="5"/>
        <v>-0.6151970309808606</v>
      </c>
      <c r="T48" s="30">
        <f t="shared" si="2"/>
        <v>-0.1650821182329826</v>
      </c>
      <c r="U48" s="30">
        <f t="shared" si="3"/>
        <v>0.6474037875625542</v>
      </c>
      <c r="V48" s="31">
        <f t="shared" si="0"/>
        <v>0.17395846827784414</v>
      </c>
    </row>
    <row r="49" spans="13:22" ht="12.75">
      <c r="M49" s="33">
        <v>42</v>
      </c>
      <c r="N49" s="28">
        <f t="shared" si="1"/>
        <v>54055</v>
      </c>
      <c r="O49" s="28">
        <v>21151</v>
      </c>
      <c r="P49" s="28">
        <v>22095</v>
      </c>
      <c r="Q49" s="28">
        <v>5322</v>
      </c>
      <c r="R49" s="28">
        <v>5487</v>
      </c>
      <c r="S49" s="30">
        <f t="shared" si="5"/>
        <v>-0.6342691885096848</v>
      </c>
      <c r="T49" s="30">
        <f t="shared" si="2"/>
        <v>-0.15959437479308508</v>
      </c>
      <c r="U49" s="30">
        <f t="shared" si="3"/>
        <v>0.6625775481122163</v>
      </c>
      <c r="V49" s="31">
        <f t="shared" si="0"/>
        <v>0.16454234018971398</v>
      </c>
    </row>
    <row r="50" spans="13:22" ht="12.75">
      <c r="M50" s="34">
        <v>43</v>
      </c>
      <c r="N50" s="28">
        <f t="shared" si="1"/>
        <v>55403</v>
      </c>
      <c r="O50" s="28">
        <v>21633</v>
      </c>
      <c r="P50" s="28">
        <v>23380</v>
      </c>
      <c r="Q50" s="28">
        <v>5105</v>
      </c>
      <c r="R50" s="28">
        <v>5285</v>
      </c>
      <c r="S50" s="30">
        <f t="shared" si="5"/>
        <v>-0.6487232450016553</v>
      </c>
      <c r="T50" s="30">
        <f t="shared" si="2"/>
        <v>-0.1530870506047913</v>
      </c>
      <c r="U50" s="30">
        <f t="shared" si="3"/>
        <v>0.7011117028677808</v>
      </c>
      <c r="V50" s="31">
        <f t="shared" si="0"/>
        <v>0.1584848310374774</v>
      </c>
    </row>
    <row r="51" spans="13:22" ht="12.75">
      <c r="M51" s="33">
        <v>44</v>
      </c>
      <c r="N51" s="28">
        <f t="shared" si="1"/>
        <v>54719</v>
      </c>
      <c r="O51" s="28">
        <v>22023</v>
      </c>
      <c r="P51" s="28">
        <v>23147</v>
      </c>
      <c r="Q51" s="28">
        <v>4682</v>
      </c>
      <c r="R51" s="28">
        <v>4867</v>
      </c>
      <c r="S51" s="30">
        <f t="shared" si="5"/>
        <v>-0.6604184359391418</v>
      </c>
      <c r="T51" s="30">
        <f t="shared" si="2"/>
        <v>-0.14040226658797902</v>
      </c>
      <c r="U51" s="30">
        <f t="shared" si="3"/>
        <v>0.6941245759743594</v>
      </c>
      <c r="V51" s="31">
        <f t="shared" si="0"/>
        <v>0.1459499853660175</v>
      </c>
    </row>
    <row r="52" spans="13:22" ht="12.75">
      <c r="M52" s="33">
        <v>45</v>
      </c>
      <c r="N52" s="28">
        <f t="shared" si="1"/>
        <v>55082</v>
      </c>
      <c r="O52" s="28">
        <v>22151</v>
      </c>
      <c r="P52" s="28">
        <v>23573</v>
      </c>
      <c r="Q52" s="28">
        <v>4561</v>
      </c>
      <c r="R52" s="28">
        <v>4797</v>
      </c>
      <c r="S52" s="30">
        <f t="shared" si="5"/>
        <v>-0.6642568575801631</v>
      </c>
      <c r="T52" s="30">
        <f t="shared" si="2"/>
        <v>-0.13677375863045116</v>
      </c>
      <c r="U52" s="30">
        <f t="shared" si="3"/>
        <v>0.7068993229983831</v>
      </c>
      <c r="V52" s="31">
        <f t="shared" si="0"/>
        <v>0.143850848531084</v>
      </c>
    </row>
    <row r="53" spans="13:22" ht="12.75">
      <c r="M53" s="34">
        <v>46</v>
      </c>
      <c r="N53" s="28">
        <f t="shared" si="1"/>
        <v>53335</v>
      </c>
      <c r="O53" s="28">
        <v>21793</v>
      </c>
      <c r="P53" s="28">
        <v>22869</v>
      </c>
      <c r="Q53" s="28">
        <v>4219</v>
      </c>
      <c r="R53" s="28">
        <v>4454</v>
      </c>
      <c r="S53" s="30">
        <f t="shared" si="5"/>
        <v>-0.6535212720529319</v>
      </c>
      <c r="T53" s="30">
        <f t="shared" si="2"/>
        <v>-0.12651797580834762</v>
      </c>
      <c r="U53" s="30">
        <f t="shared" si="3"/>
        <v>0.6857880039727664</v>
      </c>
      <c r="V53" s="31">
        <f t="shared" si="0"/>
        <v>0.13356507803991</v>
      </c>
    </row>
    <row r="54" spans="13:22" ht="12.75">
      <c r="M54" s="33">
        <v>47</v>
      </c>
      <c r="N54" s="28">
        <f t="shared" si="1"/>
        <v>52824</v>
      </c>
      <c r="O54" s="28">
        <v>21570</v>
      </c>
      <c r="P54" s="28">
        <v>23033</v>
      </c>
      <c r="Q54" s="28">
        <v>4002</v>
      </c>
      <c r="R54" s="28">
        <v>4219</v>
      </c>
      <c r="S54" s="30">
        <f t="shared" si="5"/>
        <v>-0.6468340218502152</v>
      </c>
      <c r="T54" s="30">
        <f t="shared" si="2"/>
        <v>-0.12001065162005384</v>
      </c>
      <c r="U54" s="30">
        <f t="shared" si="3"/>
        <v>0.6907059817003248</v>
      </c>
      <c r="V54" s="31">
        <f t="shared" si="0"/>
        <v>0.12651797580834762</v>
      </c>
    </row>
    <row r="55" spans="13:22" ht="12.75">
      <c r="M55" s="34">
        <v>48</v>
      </c>
      <c r="N55" s="28">
        <f t="shared" si="1"/>
        <v>52254</v>
      </c>
      <c r="O55" s="28">
        <v>21328</v>
      </c>
      <c r="P55" s="28">
        <v>23057</v>
      </c>
      <c r="Q55" s="28">
        <v>3819</v>
      </c>
      <c r="R55" s="28">
        <v>4050</v>
      </c>
      <c r="S55" s="30">
        <f t="shared" si="5"/>
        <v>-0.6395770059351594</v>
      </c>
      <c r="T55" s="30">
        <f t="shared" si="2"/>
        <v>-0.11452290818015631</v>
      </c>
      <c r="U55" s="30">
        <f t="shared" si="3"/>
        <v>0.6914256857580163</v>
      </c>
      <c r="V55" s="31">
        <f t="shared" si="0"/>
        <v>0.1214500597354368</v>
      </c>
    </row>
    <row r="56" spans="13:22" ht="12.75">
      <c r="M56" s="33">
        <v>49</v>
      </c>
      <c r="N56" s="28">
        <f t="shared" si="1"/>
        <v>50683</v>
      </c>
      <c r="O56" s="28">
        <v>20902</v>
      </c>
      <c r="P56" s="28">
        <v>22327</v>
      </c>
      <c r="Q56" s="28">
        <v>3554</v>
      </c>
      <c r="R56" s="28">
        <v>3900</v>
      </c>
      <c r="S56" s="30">
        <f t="shared" si="5"/>
        <v>-0.6268022589111357</v>
      </c>
      <c r="T56" s="30">
        <f t="shared" si="2"/>
        <v>-0.10657617587647959</v>
      </c>
      <c r="U56" s="30">
        <f t="shared" si="3"/>
        <v>0.6695346873365672</v>
      </c>
      <c r="V56" s="31">
        <f t="shared" si="0"/>
        <v>0.11695190937486506</v>
      </c>
    </row>
    <row r="57" spans="13:22" ht="12.75">
      <c r="M57" s="33">
        <v>50</v>
      </c>
      <c r="N57" s="28">
        <f t="shared" si="1"/>
        <v>50244</v>
      </c>
      <c r="O57" s="28">
        <v>20552</v>
      </c>
      <c r="P57" s="28">
        <v>22501</v>
      </c>
      <c r="Q57" s="28">
        <v>3435</v>
      </c>
      <c r="R57" s="28">
        <v>3756</v>
      </c>
      <c r="S57" s="30">
        <f t="shared" si="5"/>
        <v>-0.6163065747364683</v>
      </c>
      <c r="T57" s="30">
        <f t="shared" si="2"/>
        <v>-0.10300764325709269</v>
      </c>
      <c r="U57" s="30">
        <f t="shared" si="3"/>
        <v>0.6747525417548305</v>
      </c>
      <c r="V57" s="31">
        <f t="shared" si="0"/>
        <v>0.1126336850287162</v>
      </c>
    </row>
    <row r="58" spans="13:22" ht="12.75">
      <c r="M58" s="34">
        <v>51</v>
      </c>
      <c r="N58" s="28">
        <f t="shared" si="1"/>
        <v>50302</v>
      </c>
      <c r="O58" s="28">
        <v>20757</v>
      </c>
      <c r="P58" s="28">
        <v>22630</v>
      </c>
      <c r="Q58" s="28">
        <v>3233</v>
      </c>
      <c r="R58" s="28">
        <v>3682</v>
      </c>
      <c r="S58" s="30">
        <f t="shared" si="5"/>
        <v>-0.6224540468959164</v>
      </c>
      <c r="T58" s="30">
        <f t="shared" si="2"/>
        <v>-0.09695013410485609</v>
      </c>
      <c r="U58" s="30">
        <f t="shared" si="3"/>
        <v>0.6786209510649222</v>
      </c>
      <c r="V58" s="31">
        <f t="shared" si="0"/>
        <v>0.11041459751750081</v>
      </c>
    </row>
    <row r="59" spans="13:22" ht="12.75">
      <c r="M59" s="33">
        <v>52</v>
      </c>
      <c r="N59" s="28">
        <f t="shared" si="1"/>
        <v>50295</v>
      </c>
      <c r="O59" s="28">
        <v>20893</v>
      </c>
      <c r="P59" s="28">
        <v>22922</v>
      </c>
      <c r="Q59" s="28">
        <v>2960</v>
      </c>
      <c r="R59" s="28">
        <v>3520</v>
      </c>
      <c r="S59" s="30">
        <f t="shared" si="5"/>
        <v>-0.6265323698895015</v>
      </c>
      <c r="T59" s="30">
        <f t="shared" si="2"/>
        <v>-0.08876350044861553</v>
      </c>
      <c r="U59" s="30">
        <f t="shared" si="3"/>
        <v>0.6873773504335018</v>
      </c>
      <c r="V59" s="31">
        <f t="shared" si="0"/>
        <v>0.10555659512808334</v>
      </c>
    </row>
    <row r="60" spans="13:22" ht="12.75">
      <c r="M60" s="34">
        <v>53</v>
      </c>
      <c r="N60" s="28">
        <f t="shared" si="1"/>
        <v>49560</v>
      </c>
      <c r="O60" s="28">
        <v>20713</v>
      </c>
      <c r="P60" s="28">
        <v>23270</v>
      </c>
      <c r="Q60" s="28">
        <v>2593</v>
      </c>
      <c r="R60" s="28">
        <v>2984</v>
      </c>
      <c r="S60" s="30">
        <f t="shared" si="5"/>
        <v>-0.6211345894568153</v>
      </c>
      <c r="T60" s="30">
        <f t="shared" si="2"/>
        <v>-0.07775802589975002</v>
      </c>
      <c r="U60" s="30">
        <f t="shared" si="3"/>
        <v>0.6978130592700281</v>
      </c>
      <c r="V60" s="31">
        <f t="shared" si="0"/>
        <v>0.08948320450630701</v>
      </c>
    </row>
    <row r="61" spans="13:22" ht="12.75">
      <c r="M61" s="33">
        <v>54</v>
      </c>
      <c r="N61" s="28">
        <f t="shared" si="1"/>
        <v>49781</v>
      </c>
      <c r="O61" s="28">
        <v>20809</v>
      </c>
      <c r="P61" s="28">
        <v>23516</v>
      </c>
      <c r="Q61" s="28">
        <v>2493</v>
      </c>
      <c r="R61" s="28">
        <v>2963</v>
      </c>
      <c r="S61" s="30">
        <f t="shared" si="5"/>
        <v>-0.6240134056875812</v>
      </c>
      <c r="T61" s="30">
        <f t="shared" si="2"/>
        <v>-0.07475925899270221</v>
      </c>
      <c r="U61" s="30">
        <f t="shared" si="3"/>
        <v>0.7051900258613658</v>
      </c>
      <c r="V61" s="31">
        <f t="shared" si="0"/>
        <v>0.08885346345582697</v>
      </c>
    </row>
    <row r="62" spans="13:22" ht="12.75">
      <c r="M62" s="33">
        <v>55</v>
      </c>
      <c r="N62" s="28">
        <f t="shared" si="1"/>
        <v>49774</v>
      </c>
      <c r="O62" s="28">
        <v>20876</v>
      </c>
      <c r="P62" s="28">
        <v>23832</v>
      </c>
      <c r="Q62" s="28">
        <v>2211</v>
      </c>
      <c r="R62" s="28">
        <v>2855</v>
      </c>
      <c r="S62" s="30">
        <f t="shared" si="5"/>
        <v>-0.6260225795153033</v>
      </c>
      <c r="T62" s="30">
        <f t="shared" si="2"/>
        <v>-0.06630273631482735</v>
      </c>
      <c r="U62" s="30">
        <f t="shared" si="3"/>
        <v>0.714666129287637</v>
      </c>
      <c r="V62" s="31">
        <f t="shared" si="0"/>
        <v>0.08561479519621532</v>
      </c>
    </row>
    <row r="63" spans="13:22" ht="12.75">
      <c r="M63" s="34">
        <v>56</v>
      </c>
      <c r="N63" s="28">
        <f t="shared" si="1"/>
        <v>47801</v>
      </c>
      <c r="O63" s="28">
        <v>19878</v>
      </c>
      <c r="P63" s="28">
        <v>23091</v>
      </c>
      <c r="Q63" s="28">
        <v>2080</v>
      </c>
      <c r="R63" s="28">
        <v>2752</v>
      </c>
      <c r="S63" s="30">
        <f t="shared" si="5"/>
        <v>-0.5960948857829661</v>
      </c>
      <c r="T63" s="30">
        <f t="shared" si="2"/>
        <v>-0.0623743516665947</v>
      </c>
      <c r="U63" s="30">
        <f t="shared" si="3"/>
        <v>0.6924452665064126</v>
      </c>
      <c r="V63" s="31">
        <f t="shared" si="0"/>
        <v>0.08252606528195607</v>
      </c>
    </row>
    <row r="64" spans="13:22" ht="12.75">
      <c r="M64" s="33">
        <v>57</v>
      </c>
      <c r="N64" s="28">
        <f t="shared" si="1"/>
        <v>46145</v>
      </c>
      <c r="O64" s="28">
        <v>19290</v>
      </c>
      <c r="P64" s="28">
        <v>22427</v>
      </c>
      <c r="Q64" s="28">
        <v>1971</v>
      </c>
      <c r="R64" s="28">
        <v>2457</v>
      </c>
      <c r="S64" s="30">
        <f t="shared" si="5"/>
        <v>-0.5784621363695248</v>
      </c>
      <c r="T64" s="30">
        <f t="shared" si="2"/>
        <v>-0.05910569573791257</v>
      </c>
      <c r="U64" s="30">
        <f t="shared" si="3"/>
        <v>0.672533454243615</v>
      </c>
      <c r="V64" s="31">
        <f t="shared" si="0"/>
        <v>0.07367970290616499</v>
      </c>
    </row>
    <row r="65" spans="13:22" ht="12.75">
      <c r="M65" s="34">
        <v>58</v>
      </c>
      <c r="N65" s="28">
        <f t="shared" si="1"/>
        <v>43952</v>
      </c>
      <c r="O65" s="28">
        <v>18518</v>
      </c>
      <c r="P65" s="28">
        <v>21527</v>
      </c>
      <c r="Q65" s="28">
        <v>1709</v>
      </c>
      <c r="R65" s="28">
        <v>2198</v>
      </c>
      <c r="S65" s="30">
        <f t="shared" si="5"/>
        <v>-0.5553116558471156</v>
      </c>
      <c r="T65" s="30">
        <f t="shared" si="2"/>
        <v>-0.051248926441447275</v>
      </c>
      <c r="U65" s="30">
        <f t="shared" si="3"/>
        <v>0.6455445520801846</v>
      </c>
      <c r="V65" s="31">
        <f t="shared" si="0"/>
        <v>0.06591289661691113</v>
      </c>
    </row>
    <row r="66" spans="13:22" ht="12.75">
      <c r="M66" s="33">
        <v>59</v>
      </c>
      <c r="N66" s="28">
        <f t="shared" si="1"/>
        <v>43774</v>
      </c>
      <c r="O66" s="28">
        <v>18554</v>
      </c>
      <c r="P66" s="28">
        <v>21323</v>
      </c>
      <c r="Q66" s="28">
        <v>1654</v>
      </c>
      <c r="R66" s="28">
        <v>2243</v>
      </c>
      <c r="S66" s="30">
        <f t="shared" si="5"/>
        <v>-0.5563912119336529</v>
      </c>
      <c r="T66" s="30">
        <f t="shared" si="2"/>
        <v>-0.049599604642570974</v>
      </c>
      <c r="U66" s="30">
        <f t="shared" si="3"/>
        <v>0.639427067589807</v>
      </c>
      <c r="V66" s="31">
        <f t="shared" si="0"/>
        <v>0.06726234172508265</v>
      </c>
    </row>
    <row r="67" spans="13:22" ht="12.75">
      <c r="M67" s="33">
        <v>60</v>
      </c>
      <c r="N67" s="28">
        <f t="shared" si="1"/>
        <v>42058</v>
      </c>
      <c r="O67" s="28">
        <v>17680</v>
      </c>
      <c r="P67" s="28">
        <v>20874</v>
      </c>
      <c r="Q67" s="28">
        <v>1450</v>
      </c>
      <c r="R67" s="28">
        <v>2054</v>
      </c>
      <c r="S67" s="30">
        <f t="shared" si="5"/>
        <v>-0.530181989166055</v>
      </c>
      <c r="T67" s="30">
        <f t="shared" si="2"/>
        <v>-0.04348212015219342</v>
      </c>
      <c r="U67" s="30">
        <f t="shared" si="3"/>
        <v>0.6259626041771623</v>
      </c>
      <c r="V67" s="31">
        <f t="shared" si="0"/>
        <v>0.06159467227076226</v>
      </c>
    </row>
    <row r="68" spans="13:22" ht="12.75">
      <c r="M68" s="34">
        <v>61</v>
      </c>
      <c r="N68" s="28">
        <f t="shared" si="1"/>
        <v>40562</v>
      </c>
      <c r="O68" s="28">
        <v>17197</v>
      </c>
      <c r="P68" s="28">
        <v>20198</v>
      </c>
      <c r="Q68" s="28">
        <v>1322</v>
      </c>
      <c r="R68" s="28">
        <v>1845</v>
      </c>
      <c r="S68" s="30">
        <f t="shared" si="5"/>
        <v>-0.515697945005014</v>
      </c>
      <c r="T68" s="30">
        <f t="shared" si="2"/>
        <v>-0.03964369851117221</v>
      </c>
      <c r="U68" s="30">
        <f t="shared" si="3"/>
        <v>0.605690939885519</v>
      </c>
      <c r="V68" s="31">
        <f t="shared" si="0"/>
        <v>0.05532724943503232</v>
      </c>
    </row>
    <row r="69" spans="13:22" ht="12.75">
      <c r="M69" s="33">
        <v>62</v>
      </c>
      <c r="N69" s="28">
        <f t="shared" si="1"/>
        <v>39382</v>
      </c>
      <c r="O69" s="28">
        <v>16367</v>
      </c>
      <c r="P69" s="28">
        <v>20075</v>
      </c>
      <c r="Q69" s="28">
        <v>1165</v>
      </c>
      <c r="R69" s="28">
        <v>1775</v>
      </c>
      <c r="S69" s="30">
        <f t="shared" si="5"/>
        <v>-0.490808179676517</v>
      </c>
      <c r="T69" s="30">
        <f t="shared" si="2"/>
        <v>-0.034935634467107124</v>
      </c>
      <c r="U69" s="30">
        <f t="shared" si="3"/>
        <v>0.6020024565898503</v>
      </c>
      <c r="V69" s="31">
        <f t="shared" si="0"/>
        <v>0.05322811260009884</v>
      </c>
    </row>
    <row r="70" spans="13:22" ht="12.75">
      <c r="M70" s="34">
        <v>63</v>
      </c>
      <c r="N70" s="28">
        <f t="shared" si="1"/>
        <v>36193</v>
      </c>
      <c r="O70" s="28">
        <v>15201</v>
      </c>
      <c r="P70" s="28">
        <v>18300</v>
      </c>
      <c r="Q70" s="28">
        <v>1080</v>
      </c>
      <c r="R70" s="28">
        <v>1612</v>
      </c>
      <c r="S70" s="30">
        <f t="shared" si="5"/>
        <v>-0.4558425575403394</v>
      </c>
      <c r="T70" s="30">
        <f t="shared" si="2"/>
        <v>-0.032386682596116476</v>
      </c>
      <c r="U70" s="30">
        <f t="shared" si="3"/>
        <v>0.5487743439897514</v>
      </c>
      <c r="V70" s="31">
        <f t="shared" si="0"/>
        <v>0.04834012254161089</v>
      </c>
    </row>
    <row r="71" spans="13:22" ht="12.75">
      <c r="M71" s="33">
        <v>64</v>
      </c>
      <c r="N71" s="28">
        <f t="shared" si="1"/>
        <v>34948</v>
      </c>
      <c r="O71" s="28">
        <v>14344</v>
      </c>
      <c r="P71" s="28">
        <v>18161</v>
      </c>
      <c r="Q71" s="28">
        <v>978</v>
      </c>
      <c r="R71" s="28">
        <v>1465</v>
      </c>
      <c r="S71" s="30">
        <f t="shared" si="5"/>
        <v>-0.4301431251469396</v>
      </c>
      <c r="T71" s="30">
        <f t="shared" si="2"/>
        <v>-0.029327940350927697</v>
      </c>
      <c r="U71" s="30">
        <f t="shared" si="3"/>
        <v>0.5446060579889549</v>
      </c>
      <c r="V71" s="31">
        <f aca="true" t="shared" si="6" ref="V71:V108">(-1*(R71*100/N$5))*-1</f>
        <v>0.043931935188250594</v>
      </c>
    </row>
    <row r="72" spans="13:22" ht="12.75">
      <c r="M72" s="33">
        <v>65</v>
      </c>
      <c r="N72" s="28">
        <f aca="true" t="shared" si="7" ref="N72:N108">O72+P72+Q72+R72</f>
        <v>32625</v>
      </c>
      <c r="O72" s="28">
        <v>13267</v>
      </c>
      <c r="P72" s="28">
        <v>17100</v>
      </c>
      <c r="Q72" s="28">
        <v>895</v>
      </c>
      <c r="R72" s="28">
        <v>1363</v>
      </c>
      <c r="S72" s="30">
        <f t="shared" si="5"/>
        <v>-0.3978464055580345</v>
      </c>
      <c r="T72" s="30">
        <f aca="true" t="shared" si="8" ref="T72:T108">-1*(Q72*100/N$5)</f>
        <v>-0.026838963818078005</v>
      </c>
      <c r="U72" s="30">
        <f aca="true" t="shared" si="9" ref="U72:U108">(-1*(P72*100/N$5))*-1</f>
        <v>0.5127891411051776</v>
      </c>
      <c r="V72" s="31">
        <f t="shared" si="6"/>
        <v>0.04087319294306181</v>
      </c>
    </row>
    <row r="73" spans="13:22" ht="12.75">
      <c r="M73" s="34">
        <v>66</v>
      </c>
      <c r="N73" s="28">
        <f t="shared" si="7"/>
        <v>31515</v>
      </c>
      <c r="O73" s="28">
        <v>12888</v>
      </c>
      <c r="P73" s="28">
        <v>16675</v>
      </c>
      <c r="Q73" s="28">
        <v>740</v>
      </c>
      <c r="R73" s="28">
        <v>1212</v>
      </c>
      <c r="S73" s="30">
        <f t="shared" si="5"/>
        <v>-0.3864810789803233</v>
      </c>
      <c r="T73" s="30">
        <f t="shared" si="8"/>
        <v>-0.022190875112153882</v>
      </c>
      <c r="U73" s="30">
        <f t="shared" si="9"/>
        <v>0.5000443817502243</v>
      </c>
      <c r="V73" s="31">
        <f t="shared" si="6"/>
        <v>0.0363450549134196</v>
      </c>
    </row>
    <row r="74" spans="13:22" ht="12.75">
      <c r="M74" s="33">
        <v>67</v>
      </c>
      <c r="N74" s="28">
        <f t="shared" si="7"/>
        <v>31436</v>
      </c>
      <c r="O74" s="28">
        <v>12862</v>
      </c>
      <c r="P74" s="28">
        <v>16716</v>
      </c>
      <c r="Q74" s="28">
        <v>715</v>
      </c>
      <c r="R74" s="28">
        <v>1143</v>
      </c>
      <c r="S74" s="30">
        <f t="shared" si="5"/>
        <v>-0.38570139958449084</v>
      </c>
      <c r="T74" s="30">
        <f t="shared" si="8"/>
        <v>-0.021441183385391926</v>
      </c>
      <c r="U74" s="30">
        <f t="shared" si="9"/>
        <v>0.5012738761821139</v>
      </c>
      <c r="V74" s="31">
        <f t="shared" si="6"/>
        <v>0.0342759057475566</v>
      </c>
    </row>
    <row r="75" spans="13:22" ht="12.75">
      <c r="M75" s="34">
        <v>68</v>
      </c>
      <c r="N75" s="28">
        <f t="shared" si="7"/>
        <v>29340</v>
      </c>
      <c r="O75" s="28">
        <v>12010</v>
      </c>
      <c r="P75" s="28">
        <v>15778</v>
      </c>
      <c r="Q75" s="28">
        <v>609</v>
      </c>
      <c r="R75" s="28">
        <v>943</v>
      </c>
      <c r="S75" s="30">
        <f t="shared" si="5"/>
        <v>-0.36015190553644344</v>
      </c>
      <c r="T75" s="30">
        <f t="shared" si="8"/>
        <v>-0.018262490463921234</v>
      </c>
      <c r="U75" s="30">
        <f t="shared" si="9"/>
        <v>0.47314544259400537</v>
      </c>
      <c r="V75" s="31">
        <f t="shared" si="6"/>
        <v>0.02827837193346096</v>
      </c>
    </row>
    <row r="76" spans="13:22" ht="12.75">
      <c r="M76" s="33">
        <v>69</v>
      </c>
      <c r="N76" s="28">
        <f t="shared" si="7"/>
        <v>29179</v>
      </c>
      <c r="O76" s="28">
        <v>11912</v>
      </c>
      <c r="P76" s="28">
        <v>15788</v>
      </c>
      <c r="Q76" s="28">
        <v>590</v>
      </c>
      <c r="R76" s="28">
        <v>889</v>
      </c>
      <c r="S76" s="30">
        <f t="shared" si="5"/>
        <v>-0.3572131139675365</v>
      </c>
      <c r="T76" s="30">
        <f t="shared" si="8"/>
        <v>-0.01769272475158215</v>
      </c>
      <c r="U76" s="30">
        <f t="shared" si="9"/>
        <v>0.4734453192847101</v>
      </c>
      <c r="V76" s="31">
        <f t="shared" si="6"/>
        <v>0.026659037803655136</v>
      </c>
    </row>
    <row r="77" spans="13:22" ht="12.75">
      <c r="M77" s="33">
        <v>70</v>
      </c>
      <c r="N77" s="28">
        <f t="shared" si="7"/>
        <v>30328</v>
      </c>
      <c r="O77" s="28">
        <v>12162</v>
      </c>
      <c r="P77" s="28">
        <v>16886</v>
      </c>
      <c r="Q77" s="28">
        <v>486</v>
      </c>
      <c r="R77" s="28">
        <v>794</v>
      </c>
      <c r="S77" s="30">
        <f t="shared" si="5"/>
        <v>-0.3647100312351561</v>
      </c>
      <c r="T77" s="30">
        <f t="shared" si="8"/>
        <v>-0.014574007168252415</v>
      </c>
      <c r="U77" s="30">
        <f t="shared" si="9"/>
        <v>0.5063717799240952</v>
      </c>
      <c r="V77" s="31">
        <f t="shared" si="6"/>
        <v>0.023810209241959705</v>
      </c>
    </row>
    <row r="78" spans="13:22" ht="12.75">
      <c r="M78" s="34">
        <v>71</v>
      </c>
      <c r="N78" s="28">
        <f t="shared" si="7"/>
        <v>31635</v>
      </c>
      <c r="O78" s="28">
        <v>12918</v>
      </c>
      <c r="P78" s="28">
        <v>17564</v>
      </c>
      <c r="Q78" s="28">
        <v>444</v>
      </c>
      <c r="R78" s="28">
        <v>709</v>
      </c>
      <c r="S78" s="30">
        <f t="shared" si="5"/>
        <v>-0.38738070905243766</v>
      </c>
      <c r="T78" s="30">
        <f t="shared" si="8"/>
        <v>-0.013314525067292329</v>
      </c>
      <c r="U78" s="30">
        <f t="shared" si="9"/>
        <v>0.5267034195538794</v>
      </c>
      <c r="V78" s="31">
        <f t="shared" si="6"/>
        <v>0.021261257370969056</v>
      </c>
    </row>
    <row r="79" spans="13:22" ht="12.75">
      <c r="M79" s="33">
        <v>72</v>
      </c>
      <c r="N79" s="28">
        <f t="shared" si="7"/>
        <v>29087</v>
      </c>
      <c r="O79" s="28">
        <v>11793</v>
      </c>
      <c r="P79" s="28">
        <v>16267</v>
      </c>
      <c r="Q79" s="28">
        <v>388</v>
      </c>
      <c r="R79" s="28">
        <v>639</v>
      </c>
      <c r="S79" s="30">
        <f t="shared" si="5"/>
        <v>-0.35364458134814963</v>
      </c>
      <c r="T79" s="30">
        <f t="shared" si="8"/>
        <v>-0.01163521559934555</v>
      </c>
      <c r="U79" s="30">
        <f t="shared" si="9"/>
        <v>0.4878094127694692</v>
      </c>
      <c r="V79" s="31">
        <f t="shared" si="6"/>
        <v>0.019162120536035582</v>
      </c>
    </row>
    <row r="80" spans="13:22" ht="12.75">
      <c r="M80" s="34">
        <v>73</v>
      </c>
      <c r="N80" s="28">
        <f t="shared" si="7"/>
        <v>27909</v>
      </c>
      <c r="O80" s="28">
        <v>11162</v>
      </c>
      <c r="P80" s="28">
        <v>15840</v>
      </c>
      <c r="Q80" s="28">
        <v>329</v>
      </c>
      <c r="R80" s="28">
        <v>578</v>
      </c>
      <c r="S80" s="30">
        <f t="shared" si="5"/>
        <v>-0.3347223621646779</v>
      </c>
      <c r="T80" s="30">
        <f t="shared" si="8"/>
        <v>-0.009865943124187334</v>
      </c>
      <c r="U80" s="30">
        <f t="shared" si="9"/>
        <v>0.475004678076375</v>
      </c>
      <c r="V80" s="31">
        <f t="shared" si="6"/>
        <v>0.01733287272273641</v>
      </c>
    </row>
    <row r="81" spans="13:22" ht="12.75">
      <c r="M81" s="33">
        <v>74</v>
      </c>
      <c r="N81" s="28">
        <f t="shared" si="7"/>
        <v>29231</v>
      </c>
      <c r="O81" s="28">
        <v>11726</v>
      </c>
      <c r="P81" s="28">
        <v>16725</v>
      </c>
      <c r="Q81" s="28">
        <v>315</v>
      </c>
      <c r="R81" s="28">
        <v>465</v>
      </c>
      <c r="S81" s="30">
        <f t="shared" si="5"/>
        <v>-0.3516354075204276</v>
      </c>
      <c r="T81" s="30">
        <f t="shared" si="8"/>
        <v>-0.009446115757200639</v>
      </c>
      <c r="U81" s="30">
        <f t="shared" si="9"/>
        <v>0.5015437652037482</v>
      </c>
      <c r="V81" s="31">
        <f t="shared" si="6"/>
        <v>0.013944266117772372</v>
      </c>
    </row>
    <row r="82" spans="13:22" ht="12.75">
      <c r="M82" s="33">
        <v>75</v>
      </c>
      <c r="N82" s="28">
        <f t="shared" si="7"/>
        <v>28649</v>
      </c>
      <c r="O82" s="28">
        <v>11446</v>
      </c>
      <c r="P82" s="28">
        <v>16513</v>
      </c>
      <c r="Q82" s="28">
        <v>252</v>
      </c>
      <c r="R82" s="28">
        <v>438</v>
      </c>
      <c r="S82" s="30">
        <f t="shared" si="5"/>
        <v>-0.3432388601806937</v>
      </c>
      <c r="T82" s="30">
        <f t="shared" si="8"/>
        <v>-0.007556892605760511</v>
      </c>
      <c r="U82" s="30">
        <f t="shared" si="9"/>
        <v>0.49518637936080684</v>
      </c>
      <c r="V82" s="31">
        <f t="shared" si="6"/>
        <v>0.01313459905286946</v>
      </c>
    </row>
    <row r="83" spans="13:22" ht="12.75">
      <c r="M83" s="34">
        <v>76</v>
      </c>
      <c r="N83" s="28">
        <f t="shared" si="7"/>
        <v>27878</v>
      </c>
      <c r="O83" s="28">
        <v>11088</v>
      </c>
      <c r="P83" s="28">
        <v>16140</v>
      </c>
      <c r="Q83" s="28">
        <v>243</v>
      </c>
      <c r="R83" s="28">
        <v>407</v>
      </c>
      <c r="S83" s="30">
        <f t="shared" si="5"/>
        <v>-0.3325032746534625</v>
      </c>
      <c r="T83" s="30">
        <f t="shared" si="8"/>
        <v>-0.007287003584126208</v>
      </c>
      <c r="U83" s="30">
        <f t="shared" si="9"/>
        <v>0.48400097879751847</v>
      </c>
      <c r="V83" s="31">
        <f t="shared" si="6"/>
        <v>0.012204981311684635</v>
      </c>
    </row>
    <row r="84" spans="13:22" ht="12.75">
      <c r="M84" s="33">
        <v>77</v>
      </c>
      <c r="N84" s="28">
        <f t="shared" si="7"/>
        <v>24288</v>
      </c>
      <c r="O84" s="28">
        <v>9629</v>
      </c>
      <c r="P84" s="28">
        <v>14042</v>
      </c>
      <c r="Q84" s="28">
        <v>225</v>
      </c>
      <c r="R84" s="28">
        <v>392</v>
      </c>
      <c r="S84" s="30">
        <f t="shared" si="5"/>
        <v>-0.28875126547963476</v>
      </c>
      <c r="T84" s="30">
        <f t="shared" si="8"/>
        <v>-0.006747225540857599</v>
      </c>
      <c r="U84" s="30">
        <f t="shared" si="9"/>
        <v>0.42108684908765515</v>
      </c>
      <c r="V84" s="31">
        <f t="shared" si="6"/>
        <v>0.011755166275627463</v>
      </c>
    </row>
    <row r="85" spans="13:22" ht="12.75">
      <c r="M85" s="34">
        <v>78</v>
      </c>
      <c r="N85" s="28">
        <f t="shared" si="7"/>
        <v>22326</v>
      </c>
      <c r="O85" s="28">
        <v>8830</v>
      </c>
      <c r="P85" s="28">
        <v>12946</v>
      </c>
      <c r="Q85" s="28">
        <v>195</v>
      </c>
      <c r="R85" s="28">
        <v>355</v>
      </c>
      <c r="S85" s="30">
        <f t="shared" si="5"/>
        <v>-0.2647911178923227</v>
      </c>
      <c r="T85" s="30">
        <f t="shared" si="8"/>
        <v>-0.005847595468743253</v>
      </c>
      <c r="U85" s="30">
        <f t="shared" si="9"/>
        <v>0.388220363786411</v>
      </c>
      <c r="V85" s="31">
        <f t="shared" si="6"/>
        <v>0.010645622520019767</v>
      </c>
    </row>
    <row r="86" spans="13:22" ht="12.75">
      <c r="M86" s="33">
        <v>79</v>
      </c>
      <c r="N86" s="28">
        <f t="shared" si="7"/>
        <v>28061</v>
      </c>
      <c r="O86" s="28">
        <v>10898</v>
      </c>
      <c r="P86" s="28">
        <v>16653</v>
      </c>
      <c r="Q86" s="28">
        <v>206</v>
      </c>
      <c r="R86" s="28">
        <v>304</v>
      </c>
      <c r="S86" s="30">
        <f t="shared" si="5"/>
        <v>-0.32680561753007165</v>
      </c>
      <c r="T86" s="30">
        <f t="shared" si="8"/>
        <v>-0.006177459828518513</v>
      </c>
      <c r="U86" s="30">
        <f t="shared" si="9"/>
        <v>0.4993846530306738</v>
      </c>
      <c r="V86" s="31">
        <f t="shared" si="6"/>
        <v>0.009116251397425378</v>
      </c>
    </row>
    <row r="87" spans="13:22" ht="12.75">
      <c r="M87" s="33">
        <v>80</v>
      </c>
      <c r="N87" s="28">
        <f t="shared" si="7"/>
        <v>17284</v>
      </c>
      <c r="O87" s="28">
        <v>6427</v>
      </c>
      <c r="P87" s="28">
        <v>10409</v>
      </c>
      <c r="Q87" s="28">
        <v>177</v>
      </c>
      <c r="R87" s="28">
        <v>271</v>
      </c>
      <c r="S87" s="30">
        <f t="shared" si="5"/>
        <v>-0.19273074911596352</v>
      </c>
      <c r="T87" s="30">
        <f t="shared" si="8"/>
        <v>-0.0053078174254746445</v>
      </c>
      <c r="U87" s="30">
        <f t="shared" si="9"/>
        <v>0.3121416473546078</v>
      </c>
      <c r="V87" s="31">
        <f t="shared" si="6"/>
        <v>0.008126658318099597</v>
      </c>
    </row>
    <row r="88" spans="13:22" ht="12.75">
      <c r="M88" s="34">
        <v>81</v>
      </c>
      <c r="N88" s="28">
        <f t="shared" si="7"/>
        <v>19931</v>
      </c>
      <c r="O88" s="28">
        <v>7503</v>
      </c>
      <c r="P88" s="28">
        <v>12059</v>
      </c>
      <c r="Q88" s="28">
        <v>146</v>
      </c>
      <c r="R88" s="28">
        <v>223</v>
      </c>
      <c r="S88" s="30">
        <f t="shared" si="5"/>
        <v>-0.22499748103579809</v>
      </c>
      <c r="T88" s="30">
        <f t="shared" si="8"/>
        <v>-0.00437819968428982</v>
      </c>
      <c r="U88" s="30">
        <f t="shared" si="9"/>
        <v>0.36162130132089687</v>
      </c>
      <c r="V88" s="31">
        <f t="shared" si="6"/>
        <v>0.006687250202716643</v>
      </c>
    </row>
    <row r="89" spans="13:22" ht="12.75">
      <c r="M89" s="33">
        <v>82</v>
      </c>
      <c r="N89" s="28">
        <f t="shared" si="7"/>
        <v>21295</v>
      </c>
      <c r="O89" s="28">
        <v>7822</v>
      </c>
      <c r="P89" s="28">
        <v>13117</v>
      </c>
      <c r="Q89" s="28">
        <v>143</v>
      </c>
      <c r="R89" s="28">
        <v>213</v>
      </c>
      <c r="S89" s="30">
        <f t="shared" si="5"/>
        <v>-0.23456354746928063</v>
      </c>
      <c r="T89" s="30">
        <f t="shared" si="8"/>
        <v>-0.0042882366770783855</v>
      </c>
      <c r="U89" s="30">
        <f t="shared" si="9"/>
        <v>0.3933482551974628</v>
      </c>
      <c r="V89" s="31">
        <f t="shared" si="6"/>
        <v>0.006387373512011861</v>
      </c>
    </row>
    <row r="90" spans="13:22" ht="12.75">
      <c r="M90" s="34">
        <v>83</v>
      </c>
      <c r="N90" s="28">
        <f t="shared" si="7"/>
        <v>22417</v>
      </c>
      <c r="O90" s="28">
        <v>8123</v>
      </c>
      <c r="P90" s="28">
        <v>13984</v>
      </c>
      <c r="Q90" s="28">
        <v>104</v>
      </c>
      <c r="R90" s="28">
        <v>206</v>
      </c>
      <c r="S90" s="30">
        <f t="shared" si="5"/>
        <v>-0.24358983585949456</v>
      </c>
      <c r="T90" s="30">
        <f t="shared" si="8"/>
        <v>-0.003118717583329735</v>
      </c>
      <c r="U90" s="30">
        <f t="shared" si="9"/>
        <v>0.41934756428156744</v>
      </c>
      <c r="V90" s="31">
        <f t="shared" si="6"/>
        <v>0.006177459828518513</v>
      </c>
    </row>
    <row r="91" spans="13:22" ht="12.75">
      <c r="M91" s="33">
        <v>84</v>
      </c>
      <c r="N91" s="28">
        <f t="shared" si="7"/>
        <v>20596</v>
      </c>
      <c r="O91" s="28">
        <v>7397</v>
      </c>
      <c r="P91" s="28">
        <v>12936</v>
      </c>
      <c r="Q91" s="28">
        <v>112</v>
      </c>
      <c r="R91" s="28">
        <v>151</v>
      </c>
      <c r="S91" s="30">
        <f t="shared" si="5"/>
        <v>-0.2218187881143274</v>
      </c>
      <c r="T91" s="30">
        <f t="shared" si="8"/>
        <v>-0.0033586189358935604</v>
      </c>
      <c r="U91" s="30">
        <f t="shared" si="9"/>
        <v>0.38792048709570626</v>
      </c>
      <c r="V91" s="31">
        <f t="shared" si="6"/>
        <v>0.004528138029642211</v>
      </c>
    </row>
    <row r="92" spans="13:22" ht="12.75">
      <c r="M92" s="33">
        <v>85</v>
      </c>
      <c r="N92" s="28">
        <f t="shared" si="7"/>
        <v>19722</v>
      </c>
      <c r="O92" s="28">
        <v>7067</v>
      </c>
      <c r="P92" s="28">
        <v>12425</v>
      </c>
      <c r="Q92" s="28">
        <v>70</v>
      </c>
      <c r="R92" s="28">
        <v>160</v>
      </c>
      <c r="S92" s="30">
        <f aca="true" t="shared" si="10" ref="S92:S108">-1*(O92*100/N$5)</f>
        <v>-0.21192285732106958</v>
      </c>
      <c r="T92" s="30">
        <f t="shared" si="8"/>
        <v>-0.0020991368349334754</v>
      </c>
      <c r="U92" s="30">
        <f t="shared" si="9"/>
        <v>0.37259678820069186</v>
      </c>
      <c r="V92" s="31">
        <f t="shared" si="6"/>
        <v>0.004798027051276515</v>
      </c>
    </row>
    <row r="93" spans="13:22" ht="12.75">
      <c r="M93" s="34">
        <v>86</v>
      </c>
      <c r="N93" s="28">
        <f t="shared" si="7"/>
        <v>18766</v>
      </c>
      <c r="O93" s="28">
        <v>6458</v>
      </c>
      <c r="P93" s="28">
        <v>12109</v>
      </c>
      <c r="Q93" s="28">
        <v>68</v>
      </c>
      <c r="R93" s="28">
        <v>131</v>
      </c>
      <c r="S93" s="30">
        <f t="shared" si="10"/>
        <v>-0.19366036685714835</v>
      </c>
      <c r="T93" s="30">
        <f t="shared" si="8"/>
        <v>-0.002039161496792519</v>
      </c>
      <c r="U93" s="30">
        <f t="shared" si="9"/>
        <v>0.3631206847744208</v>
      </c>
      <c r="V93" s="31">
        <f t="shared" si="6"/>
        <v>0.003928384648232646</v>
      </c>
    </row>
    <row r="94" spans="13:22" ht="12.75">
      <c r="M94" s="33">
        <v>87</v>
      </c>
      <c r="N94" s="28">
        <f t="shared" si="7"/>
        <v>17168</v>
      </c>
      <c r="O94" s="28">
        <v>5950</v>
      </c>
      <c r="P94" s="28">
        <v>11039</v>
      </c>
      <c r="Q94" s="28">
        <v>77</v>
      </c>
      <c r="R94" s="28">
        <v>102</v>
      </c>
      <c r="S94" s="30">
        <f t="shared" si="10"/>
        <v>-0.1784266309693454</v>
      </c>
      <c r="T94" s="30">
        <f t="shared" si="8"/>
        <v>-0.0023090505184268227</v>
      </c>
      <c r="U94" s="30">
        <f t="shared" si="9"/>
        <v>0.3310338788690091</v>
      </c>
      <c r="V94" s="31">
        <f t="shared" si="6"/>
        <v>0.0030587422451887783</v>
      </c>
    </row>
    <row r="95" spans="13:22" ht="12.75">
      <c r="M95" s="34">
        <v>88</v>
      </c>
      <c r="N95" s="28">
        <f t="shared" si="7"/>
        <v>14935</v>
      </c>
      <c r="O95" s="28">
        <v>5002</v>
      </c>
      <c r="P95" s="28">
        <v>9796</v>
      </c>
      <c r="Q95" s="28">
        <v>51</v>
      </c>
      <c r="R95" s="28">
        <v>86</v>
      </c>
      <c r="S95" s="30">
        <f t="shared" si="10"/>
        <v>-0.14999832069053207</v>
      </c>
      <c r="T95" s="30">
        <f t="shared" si="8"/>
        <v>-0.0015293711225943891</v>
      </c>
      <c r="U95" s="30">
        <f t="shared" si="9"/>
        <v>0.29375920621440466</v>
      </c>
      <c r="V95" s="31">
        <f t="shared" si="6"/>
        <v>0.002578939540061127</v>
      </c>
    </row>
    <row r="96" spans="13:22" ht="12.75">
      <c r="M96" s="33">
        <v>89</v>
      </c>
      <c r="N96" s="28">
        <f t="shared" si="7"/>
        <v>13100</v>
      </c>
      <c r="O96" s="28">
        <v>4176</v>
      </c>
      <c r="P96" s="28">
        <v>8786</v>
      </c>
      <c r="Q96" s="28">
        <v>58</v>
      </c>
      <c r="R96" s="28">
        <v>80</v>
      </c>
      <c r="S96" s="30">
        <f t="shared" si="10"/>
        <v>-0.12522850603831703</v>
      </c>
      <c r="T96" s="30">
        <f t="shared" si="8"/>
        <v>-0.0017392848060877367</v>
      </c>
      <c r="U96" s="30">
        <f t="shared" si="9"/>
        <v>0.2634716604532216</v>
      </c>
      <c r="V96" s="31">
        <f t="shared" si="6"/>
        <v>0.0023990135256382575</v>
      </c>
    </row>
    <row r="97" spans="13:22" ht="12.75">
      <c r="M97" s="33">
        <v>90</v>
      </c>
      <c r="N97" s="28">
        <f t="shared" si="7"/>
        <v>11143</v>
      </c>
      <c r="O97" s="28">
        <v>3463</v>
      </c>
      <c r="P97" s="28">
        <v>7577</v>
      </c>
      <c r="Q97" s="28">
        <v>28</v>
      </c>
      <c r="R97" s="28">
        <v>75</v>
      </c>
      <c r="S97" s="30">
        <f t="shared" si="10"/>
        <v>-0.10384729799106607</v>
      </c>
      <c r="T97" s="30">
        <f t="shared" si="8"/>
        <v>-0.0008396547339733901</v>
      </c>
      <c r="U97" s="30">
        <f t="shared" si="9"/>
        <v>0.22721656854701347</v>
      </c>
      <c r="V97" s="31">
        <f t="shared" si="6"/>
        <v>0.0022490751802858666</v>
      </c>
    </row>
    <row r="98" spans="13:22" ht="12.75">
      <c r="M98" s="34">
        <v>91</v>
      </c>
      <c r="N98" s="28">
        <f t="shared" si="7"/>
        <v>9483</v>
      </c>
      <c r="O98" s="28">
        <v>2750</v>
      </c>
      <c r="P98" s="28">
        <v>6641</v>
      </c>
      <c r="Q98" s="28">
        <v>31</v>
      </c>
      <c r="R98" s="28">
        <v>61</v>
      </c>
      <c r="S98" s="30">
        <f t="shared" si="10"/>
        <v>-0.0824660899438151</v>
      </c>
      <c r="T98" s="30">
        <f t="shared" si="8"/>
        <v>-0.0009296177411848248</v>
      </c>
      <c r="U98" s="30">
        <f t="shared" si="9"/>
        <v>0.19914811029704585</v>
      </c>
      <c r="V98" s="31">
        <f t="shared" si="6"/>
        <v>0.0018292478132991713</v>
      </c>
    </row>
    <row r="99" spans="13:22" ht="12.75">
      <c r="M99" s="33">
        <v>92</v>
      </c>
      <c r="N99" s="28">
        <f t="shared" si="7"/>
        <v>7408</v>
      </c>
      <c r="O99" s="28">
        <v>2041</v>
      </c>
      <c r="P99" s="28">
        <v>5294</v>
      </c>
      <c r="Q99" s="28">
        <v>31</v>
      </c>
      <c r="R99" s="28">
        <v>42</v>
      </c>
      <c r="S99" s="30">
        <f t="shared" si="10"/>
        <v>-0.06120483257284605</v>
      </c>
      <c r="T99" s="30">
        <f t="shared" si="8"/>
        <v>-0.0009296177411848248</v>
      </c>
      <c r="U99" s="30">
        <f t="shared" si="9"/>
        <v>0.1587547200591117</v>
      </c>
      <c r="V99" s="31">
        <f t="shared" si="6"/>
        <v>0.0012594821009600853</v>
      </c>
    </row>
    <row r="100" spans="13:22" ht="12.75">
      <c r="M100" s="34">
        <v>93</v>
      </c>
      <c r="N100" s="28">
        <f t="shared" si="7"/>
        <v>5950</v>
      </c>
      <c r="O100" s="28">
        <v>1573</v>
      </c>
      <c r="P100" s="28">
        <v>4326</v>
      </c>
      <c r="Q100" s="28">
        <v>22</v>
      </c>
      <c r="R100" s="28">
        <v>29</v>
      </c>
      <c r="S100" s="30">
        <f t="shared" si="10"/>
        <v>-0.04717060344786224</v>
      </c>
      <c r="T100" s="30">
        <f t="shared" si="8"/>
        <v>-0.0006597287195505208</v>
      </c>
      <c r="U100" s="30">
        <f t="shared" si="9"/>
        <v>0.12972665639888878</v>
      </c>
      <c r="V100" s="31">
        <f t="shared" si="6"/>
        <v>0.0008696424030438684</v>
      </c>
    </row>
    <row r="101" spans="13:22" ht="12.75">
      <c r="M101" s="33">
        <v>94</v>
      </c>
      <c r="N101" s="28">
        <f t="shared" si="7"/>
        <v>4691</v>
      </c>
      <c r="O101" s="28">
        <v>1207</v>
      </c>
      <c r="P101" s="28">
        <v>3449</v>
      </c>
      <c r="Q101" s="28">
        <v>14</v>
      </c>
      <c r="R101" s="28">
        <v>21</v>
      </c>
      <c r="S101" s="30">
        <f t="shared" si="10"/>
        <v>-0.03619511656806721</v>
      </c>
      <c r="T101" s="30">
        <f t="shared" si="8"/>
        <v>-0.00041982736698669505</v>
      </c>
      <c r="U101" s="30">
        <f t="shared" si="9"/>
        <v>0.10342747062407938</v>
      </c>
      <c r="V101" s="31">
        <f t="shared" si="6"/>
        <v>0.0006297410504800426</v>
      </c>
    </row>
    <row r="102" spans="13:22" ht="12.75">
      <c r="M102" s="33">
        <v>95</v>
      </c>
      <c r="N102" s="28">
        <f t="shared" si="7"/>
        <v>3501</v>
      </c>
      <c r="O102" s="28">
        <v>851</v>
      </c>
      <c r="P102" s="28">
        <v>2614</v>
      </c>
      <c r="Q102" s="28">
        <v>8</v>
      </c>
      <c r="R102" s="28">
        <v>28</v>
      </c>
      <c r="S102" s="30">
        <f t="shared" si="10"/>
        <v>-0.025519506378976965</v>
      </c>
      <c r="T102" s="30">
        <f t="shared" si="8"/>
        <v>-0.00023990135256382576</v>
      </c>
      <c r="U102" s="30">
        <f t="shared" si="9"/>
        <v>0.07838776695023006</v>
      </c>
      <c r="V102" s="31">
        <f t="shared" si="6"/>
        <v>0.0008396547339733901</v>
      </c>
    </row>
    <row r="103" spans="13:22" ht="12.75">
      <c r="M103" s="34">
        <v>96</v>
      </c>
      <c r="N103" s="28">
        <f t="shared" si="7"/>
        <v>2524</v>
      </c>
      <c r="O103" s="28">
        <v>618</v>
      </c>
      <c r="P103" s="28">
        <v>1883</v>
      </c>
      <c r="Q103" s="28">
        <v>6</v>
      </c>
      <c r="R103" s="28">
        <v>17</v>
      </c>
      <c r="S103" s="30">
        <f t="shared" si="10"/>
        <v>-0.01853237948555554</v>
      </c>
      <c r="T103" s="30">
        <f t="shared" si="8"/>
        <v>-0.00017992601442286932</v>
      </c>
      <c r="U103" s="30">
        <f t="shared" si="9"/>
        <v>0.056466780859710484</v>
      </c>
      <c r="V103" s="31">
        <f t="shared" si="6"/>
        <v>0.0005097903741981297</v>
      </c>
    </row>
    <row r="104" spans="13:22" ht="12.75">
      <c r="M104" s="33">
        <v>97</v>
      </c>
      <c r="N104" s="28">
        <f t="shared" si="7"/>
        <v>1988</v>
      </c>
      <c r="O104" s="28">
        <v>418</v>
      </c>
      <c r="P104" s="28">
        <v>1546</v>
      </c>
      <c r="Q104" s="28">
        <v>8</v>
      </c>
      <c r="R104" s="28">
        <v>16</v>
      </c>
      <c r="S104" s="30">
        <f t="shared" si="10"/>
        <v>-0.012534845671459896</v>
      </c>
      <c r="T104" s="30">
        <f t="shared" si="8"/>
        <v>-0.00023990135256382576</v>
      </c>
      <c r="U104" s="30">
        <f t="shared" si="9"/>
        <v>0.04636093638295933</v>
      </c>
      <c r="V104" s="31">
        <f t="shared" si="6"/>
        <v>0.0004798027051276515</v>
      </c>
    </row>
    <row r="105" spans="13:22" ht="12.75">
      <c r="M105" s="34">
        <v>98</v>
      </c>
      <c r="N105" s="28">
        <f t="shared" si="7"/>
        <v>1300</v>
      </c>
      <c r="O105" s="28">
        <v>269</v>
      </c>
      <c r="P105" s="28">
        <v>1022</v>
      </c>
      <c r="Q105" s="28">
        <v>3</v>
      </c>
      <c r="R105" s="28">
        <v>6</v>
      </c>
      <c r="S105" s="30">
        <f t="shared" si="10"/>
        <v>-0.00806668297995864</v>
      </c>
      <c r="T105" s="30">
        <f t="shared" si="8"/>
        <v>-8.996300721143466E-05</v>
      </c>
      <c r="U105" s="30">
        <f t="shared" si="9"/>
        <v>0.03064739779002874</v>
      </c>
      <c r="V105" s="31">
        <f t="shared" si="6"/>
        <v>0.00017992601442286932</v>
      </c>
    </row>
    <row r="106" spans="13:22" ht="12.75">
      <c r="M106" s="33">
        <v>99</v>
      </c>
      <c r="N106" s="28">
        <f t="shared" si="7"/>
        <v>856</v>
      </c>
      <c r="O106" s="28">
        <v>148</v>
      </c>
      <c r="P106" s="28">
        <v>704</v>
      </c>
      <c r="Q106" s="28">
        <v>0</v>
      </c>
      <c r="R106" s="28">
        <v>4</v>
      </c>
      <c r="S106" s="30">
        <f t="shared" si="10"/>
        <v>-0.004438175022430777</v>
      </c>
      <c r="T106" s="30">
        <f t="shared" si="8"/>
        <v>0</v>
      </c>
      <c r="U106" s="30">
        <f t="shared" si="9"/>
        <v>0.021111319025616665</v>
      </c>
      <c r="V106" s="31">
        <f t="shared" si="6"/>
        <v>0.00011995067628191288</v>
      </c>
    </row>
    <row r="107" spans="13:22" ht="12.75">
      <c r="M107" s="33" t="s">
        <v>76</v>
      </c>
      <c r="N107" s="28">
        <f t="shared" si="7"/>
        <v>1498</v>
      </c>
      <c r="O107" s="28">
        <v>265</v>
      </c>
      <c r="P107" s="28">
        <v>1208</v>
      </c>
      <c r="Q107" s="28">
        <v>7</v>
      </c>
      <c r="R107" s="28">
        <v>18</v>
      </c>
      <c r="S107" s="30">
        <f t="shared" si="10"/>
        <v>-0.007946732303676728</v>
      </c>
      <c r="T107" s="30">
        <f t="shared" si="8"/>
        <v>-0.00020991368349334753</v>
      </c>
      <c r="U107" s="30">
        <f t="shared" si="9"/>
        <v>0.036225104237137686</v>
      </c>
      <c r="V107" s="31">
        <f t="shared" si="6"/>
        <v>0.000539778043268608</v>
      </c>
    </row>
    <row r="108" spans="13:22" ht="12.75">
      <c r="M108" s="34" t="s">
        <v>86</v>
      </c>
      <c r="N108" s="28">
        <f t="shared" si="7"/>
        <v>0</v>
      </c>
      <c r="O108" s="28">
        <v>0</v>
      </c>
      <c r="P108" s="28">
        <v>0</v>
      </c>
      <c r="Q108" s="28">
        <v>0</v>
      </c>
      <c r="R108" s="28">
        <v>0</v>
      </c>
      <c r="S108" s="30">
        <f t="shared" si="10"/>
        <v>0</v>
      </c>
      <c r="T108" s="30">
        <f t="shared" si="8"/>
        <v>0</v>
      </c>
      <c r="U108" s="30">
        <f t="shared" si="9"/>
        <v>0</v>
      </c>
      <c r="V108" s="31">
        <f t="shared" si="6"/>
        <v>0</v>
      </c>
    </row>
    <row r="109" spans="13:22" ht="12.75">
      <c r="M109" s="35"/>
      <c r="N109" s="32"/>
      <c r="O109" s="32"/>
      <c r="P109" s="32"/>
      <c r="Q109" s="29"/>
      <c r="R109" s="29"/>
      <c r="S109" s="30"/>
      <c r="T109" s="30"/>
      <c r="U109" s="30"/>
      <c r="V109" s="30"/>
    </row>
    <row r="110" ht="12.75">
      <c r="M110" s="35"/>
    </row>
    <row r="111" ht="12.75">
      <c r="M111" s="35"/>
    </row>
    <row r="112" ht="12.75">
      <c r="M112" s="35"/>
    </row>
    <row r="113" ht="12.75">
      <c r="M113" s="35"/>
    </row>
    <row r="114" ht="12.75">
      <c r="M114" s="35"/>
    </row>
    <row r="115" ht="12.75">
      <c r="M115" s="35"/>
    </row>
    <row r="116" ht="12.75">
      <c r="M116" s="35"/>
    </row>
    <row r="117" ht="12.75">
      <c r="M117" s="35"/>
    </row>
    <row r="118" ht="12.75">
      <c r="M118" s="35"/>
    </row>
    <row r="119" ht="12.75">
      <c r="M119" s="35"/>
    </row>
    <row r="120" ht="12.75">
      <c r="M120" s="35"/>
    </row>
    <row r="121" ht="12.75">
      <c r="M121" s="35"/>
    </row>
    <row r="122" ht="12.75">
      <c r="M122" s="35"/>
    </row>
    <row r="123" ht="12.75">
      <c r="M123" s="35"/>
    </row>
    <row r="124" ht="12.75">
      <c r="M124" s="35"/>
    </row>
    <row r="125" ht="12.75">
      <c r="M125" s="35"/>
    </row>
    <row r="126" ht="12.75">
      <c r="M126" s="35"/>
    </row>
    <row r="127" ht="12.75">
      <c r="M127" s="35"/>
    </row>
    <row r="128" ht="12.75">
      <c r="M128" s="35"/>
    </row>
    <row r="129" ht="12.75">
      <c r="M129" s="35"/>
    </row>
    <row r="130" ht="12.75">
      <c r="M130" s="35"/>
    </row>
    <row r="131" ht="12.75">
      <c r="M131" s="35"/>
    </row>
    <row r="132" ht="12.75">
      <c r="M132" s="35"/>
    </row>
    <row r="133" ht="12.75">
      <c r="M133" s="35"/>
    </row>
    <row r="134" ht="12.75">
      <c r="M134" s="35"/>
    </row>
    <row r="135" ht="12.75">
      <c r="M135" s="35"/>
    </row>
  </sheetData>
  <sheetProtection/>
  <hyperlinks>
    <hyperlink ref="J15" location="MM!A1" display="Total Ciudad"/>
    <hyperlink ref="J16" location="'D01'!A1" display=" 01. Centro"/>
    <hyperlink ref="J17" location="'D02'!A1" display=" 02. Arganzuela"/>
    <hyperlink ref="J18" location="'D03'!A1" display=" 03. Retiro"/>
    <hyperlink ref="J19" location="'D04'!A1" display=" 04. Salamanca"/>
    <hyperlink ref="J20" location="'D05'!A1" display=" 05. Chamartín"/>
    <hyperlink ref="J21" location="'D06'!A1" display=" 06. Tetuán"/>
    <hyperlink ref="J22" location="'D07'!A1" display=" 07. Chamberí"/>
    <hyperlink ref="J23" location="'D08'!A1" display=" 08. Fuencarral - El Pardo"/>
    <hyperlink ref="J24" location="'D09'!A1" display=" 09. Moncloa - Aravaca"/>
    <hyperlink ref="J25" location="'D10'!A1" display=" 10. Latina"/>
    <hyperlink ref="J26" location="'D11'!A1" display=" 11. Carabanchel"/>
    <hyperlink ref="J27" location="'D12'!A1" display=" 12. Usera"/>
    <hyperlink ref="J28" location="'D13'!A1" display=" 13. Puente de Vallecas"/>
    <hyperlink ref="J29" location="'D14'!A1" display=" 14. Moratalaz"/>
    <hyperlink ref="J30" location="'D15'!A1" display=" 15. Ciudad Lineal"/>
    <hyperlink ref="J31" location="'D16'!A1" display=" 16. Hortaleza"/>
    <hyperlink ref="J32" location="'D17'!A1" display=" 17. Villaverde"/>
    <hyperlink ref="J33" location="'D18'!A1" display=" 18. Villa de Vallecas"/>
    <hyperlink ref="J34" location="'D19'!A1" display=" 19. Vicálvaro"/>
    <hyperlink ref="J35" location="'D20'!A1" display=" 20. San Blas"/>
    <hyperlink ref="J36" location="'D21'!A1" display=" 21. Barajas"/>
  </hyperlinks>
  <printOptions/>
  <pageMargins left="0.984251968503937" right="0.75" top="0.5905511811023623" bottom="1" header="0" footer="0"/>
  <pageSetup fitToHeight="1" fitToWidth="1" horizontalDpi="300" verticalDpi="3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13">
      <selection activeCell="P41" sqref="P41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9" ht="12" thickBot="1">
      <c r="A1" s="11" t="s">
        <v>21</v>
      </c>
      <c r="B1" s="11"/>
      <c r="E1" s="11" t="s">
        <v>22</v>
      </c>
      <c r="F1" s="11" t="s">
        <v>31</v>
      </c>
      <c r="I1" s="38" t="str">
        <f>F1&amp;" "&amp;MM!$I$1</f>
        <v>08. FUENCARRAL - EL PARDO 01.01.19</v>
      </c>
    </row>
    <row r="2" spans="1:7" ht="12" thickBot="1">
      <c r="A2" s="11" t="s">
        <v>77</v>
      </c>
      <c r="B2" s="11"/>
      <c r="G2" s="21" t="s">
        <v>84</v>
      </c>
    </row>
    <row r="3" spans="1:9" ht="11.25">
      <c r="A3" s="11" t="s">
        <v>92</v>
      </c>
      <c r="B3" s="11"/>
      <c r="I3" s="36" t="s">
        <v>87</v>
      </c>
    </row>
    <row r="4" spans="1:2" ht="12" thickBot="1">
      <c r="A4" s="11"/>
      <c r="B4" s="11"/>
    </row>
    <row r="5" spans="1:8" ht="12" thickBot="1">
      <c r="A5" s="40" t="s">
        <v>23</v>
      </c>
      <c r="B5" s="43" t="s">
        <v>80</v>
      </c>
      <c r="C5" s="42" t="s">
        <v>78</v>
      </c>
      <c r="D5" s="42"/>
      <c r="E5" s="42"/>
      <c r="F5" s="42" t="s">
        <v>79</v>
      </c>
      <c r="G5" s="42"/>
      <c r="H5" s="42"/>
    </row>
    <row r="6" spans="1:8" ht="18" customHeight="1" thickBot="1">
      <c r="A6" s="41"/>
      <c r="B6" s="44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39">
        <v>246021</v>
      </c>
      <c r="C8" s="2">
        <v>225139</v>
      </c>
      <c r="D8" s="2">
        <v>106781</v>
      </c>
      <c r="E8" s="2">
        <v>118358</v>
      </c>
      <c r="F8" s="2">
        <v>20882</v>
      </c>
      <c r="G8" s="2">
        <v>9016</v>
      </c>
      <c r="H8" s="2">
        <v>11866</v>
      </c>
    </row>
    <row r="9" spans="1:8" ht="11.25">
      <c r="A9" s="6"/>
      <c r="B9" s="39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39">
        <v>14087</v>
      </c>
      <c r="C10" s="2">
        <v>13036</v>
      </c>
      <c r="D10" s="10">
        <v>6678</v>
      </c>
      <c r="E10" s="10">
        <v>6358</v>
      </c>
      <c r="F10" s="2">
        <v>1051</v>
      </c>
      <c r="G10" s="10">
        <v>544</v>
      </c>
      <c r="H10" s="10">
        <v>507</v>
      </c>
      <c r="I10" s="9">
        <f>-D10/$B$8*100</f>
        <v>-2.7144024290609337</v>
      </c>
      <c r="J10" s="9">
        <f>E10/$B$8*100</f>
        <v>2.5843322318013504</v>
      </c>
      <c r="L10" s="9">
        <f>-G10/$B$8*100</f>
        <v>-0.22111933534129202</v>
      </c>
      <c r="M10" s="9">
        <f>H10/$B$8*100</f>
        <v>0.20607996878315266</v>
      </c>
    </row>
    <row r="11" spans="1:13" ht="11.25">
      <c r="A11" s="7" t="s">
        <v>6</v>
      </c>
      <c r="B11" s="39">
        <v>15147</v>
      </c>
      <c r="C11" s="2">
        <v>14216</v>
      </c>
      <c r="D11" s="10">
        <v>7398</v>
      </c>
      <c r="E11" s="10">
        <v>6818</v>
      </c>
      <c r="F11" s="2">
        <v>931</v>
      </c>
      <c r="G11" s="10">
        <v>491</v>
      </c>
      <c r="H11" s="10">
        <v>440</v>
      </c>
      <c r="I11" s="9">
        <f aca="true" t="shared" si="0" ref="I11:I30">-D11/$B$8*100</f>
        <v>-3.0070603728949967</v>
      </c>
      <c r="J11" s="9">
        <f aca="true" t="shared" si="1" ref="J11:J30">E11/$B$8*100</f>
        <v>2.7713081403620015</v>
      </c>
      <c r="L11" s="9">
        <f aca="true" t="shared" si="2" ref="L11:L30">-G11/$B$8*100</f>
        <v>-0.19957645892017348</v>
      </c>
      <c r="M11" s="9">
        <f aca="true" t="shared" si="3" ref="M11:M30">H11/$B$8*100</f>
        <v>0.17884652123192737</v>
      </c>
    </row>
    <row r="12" spans="1:13" ht="11.25">
      <c r="A12" s="7" t="s">
        <v>7</v>
      </c>
      <c r="B12" s="39">
        <v>12717</v>
      </c>
      <c r="C12" s="2">
        <v>11978</v>
      </c>
      <c r="D12" s="10">
        <v>6096</v>
      </c>
      <c r="E12" s="10">
        <v>5882</v>
      </c>
      <c r="F12" s="2">
        <v>739</v>
      </c>
      <c r="G12" s="10">
        <v>360</v>
      </c>
      <c r="H12" s="10">
        <v>379</v>
      </c>
      <c r="I12" s="9">
        <f t="shared" si="0"/>
        <v>-2.4778372577950663</v>
      </c>
      <c r="J12" s="9">
        <f t="shared" si="1"/>
        <v>2.39085281337772</v>
      </c>
      <c r="L12" s="9">
        <f t="shared" si="2"/>
        <v>-0.14632897191703145</v>
      </c>
      <c r="M12" s="9">
        <f t="shared" si="3"/>
        <v>0.15405188987931925</v>
      </c>
    </row>
    <row r="13" spans="1:13" ht="11.25">
      <c r="A13" s="7" t="s">
        <v>4</v>
      </c>
      <c r="B13" s="39">
        <v>10578</v>
      </c>
      <c r="C13" s="2">
        <v>9784</v>
      </c>
      <c r="D13" s="10">
        <v>4966</v>
      </c>
      <c r="E13" s="10">
        <v>4818</v>
      </c>
      <c r="F13" s="2">
        <v>794</v>
      </c>
      <c r="G13" s="10">
        <v>403</v>
      </c>
      <c r="H13" s="10">
        <v>391</v>
      </c>
      <c r="I13" s="9">
        <f t="shared" si="0"/>
        <v>-2.0185268737221618</v>
      </c>
      <c r="J13" s="9">
        <f t="shared" si="1"/>
        <v>1.9583694074896045</v>
      </c>
      <c r="L13" s="9">
        <f t="shared" si="2"/>
        <v>-0.163807154673788</v>
      </c>
      <c r="M13" s="9">
        <f t="shared" si="3"/>
        <v>0.1589295222765536</v>
      </c>
    </row>
    <row r="14" spans="1:13" ht="11.25">
      <c r="A14" s="7" t="s">
        <v>8</v>
      </c>
      <c r="B14" s="39">
        <v>10617</v>
      </c>
      <c r="C14" s="2">
        <v>9081</v>
      </c>
      <c r="D14" s="10">
        <v>4592</v>
      </c>
      <c r="E14" s="10">
        <v>4489</v>
      </c>
      <c r="F14" s="2">
        <v>1536</v>
      </c>
      <c r="G14" s="10">
        <v>618</v>
      </c>
      <c r="H14" s="10">
        <v>918</v>
      </c>
      <c r="I14" s="9">
        <f t="shared" si="0"/>
        <v>-1.8665073306750237</v>
      </c>
      <c r="J14" s="9">
        <f t="shared" si="1"/>
        <v>1.8246409859320953</v>
      </c>
      <c r="L14" s="9">
        <f t="shared" si="2"/>
        <v>-0.2511980684575707</v>
      </c>
      <c r="M14" s="9">
        <f t="shared" si="3"/>
        <v>0.37313887838843024</v>
      </c>
    </row>
    <row r="15" spans="1:13" ht="11.25">
      <c r="A15" s="7" t="s">
        <v>9</v>
      </c>
      <c r="B15" s="39">
        <v>12247</v>
      </c>
      <c r="C15" s="2">
        <v>10110</v>
      </c>
      <c r="D15" s="10">
        <v>5128</v>
      </c>
      <c r="E15" s="10">
        <v>4982</v>
      </c>
      <c r="F15" s="2">
        <v>2137</v>
      </c>
      <c r="G15" s="10">
        <v>841</v>
      </c>
      <c r="H15" s="10">
        <v>1296</v>
      </c>
      <c r="I15" s="9">
        <f t="shared" si="0"/>
        <v>-2.0843749110848258</v>
      </c>
      <c r="J15" s="9">
        <f t="shared" si="1"/>
        <v>2.025030383585141</v>
      </c>
      <c r="L15" s="9">
        <f t="shared" si="2"/>
        <v>-0.34184073717284297</v>
      </c>
      <c r="M15" s="9">
        <f t="shared" si="3"/>
        <v>0.5267842989013133</v>
      </c>
    </row>
    <row r="16" spans="1:13" ht="11.25">
      <c r="A16" s="7" t="s">
        <v>10</v>
      </c>
      <c r="B16" s="39">
        <v>14962</v>
      </c>
      <c r="C16" s="2">
        <v>12229</v>
      </c>
      <c r="D16" s="10">
        <v>6118</v>
      </c>
      <c r="E16" s="10">
        <v>6111</v>
      </c>
      <c r="F16" s="2">
        <v>2733</v>
      </c>
      <c r="G16" s="10">
        <v>1087</v>
      </c>
      <c r="H16" s="10">
        <v>1646</v>
      </c>
      <c r="I16" s="9">
        <f t="shared" si="0"/>
        <v>-2.486779583856663</v>
      </c>
      <c r="J16" s="9">
        <f t="shared" si="1"/>
        <v>2.4839342982916093</v>
      </c>
      <c r="L16" s="9">
        <f t="shared" si="2"/>
        <v>-0.44183220131614775</v>
      </c>
      <c r="M16" s="9">
        <f t="shared" si="3"/>
        <v>0.6690485771539828</v>
      </c>
    </row>
    <row r="17" spans="1:13" ht="11.25">
      <c r="A17" s="7" t="s">
        <v>11</v>
      </c>
      <c r="B17" s="39">
        <v>18921</v>
      </c>
      <c r="C17" s="2">
        <v>15835</v>
      </c>
      <c r="D17" s="10">
        <v>7761</v>
      </c>
      <c r="E17" s="10">
        <v>8074</v>
      </c>
      <c r="F17" s="2">
        <v>3086</v>
      </c>
      <c r="G17" s="10">
        <v>1313</v>
      </c>
      <c r="H17" s="10">
        <v>1773</v>
      </c>
      <c r="I17" s="9">
        <f t="shared" si="0"/>
        <v>-3.1546087529113374</v>
      </c>
      <c r="J17" s="9">
        <f t="shared" si="1"/>
        <v>3.281833664605867</v>
      </c>
      <c r="L17" s="9">
        <f t="shared" si="2"/>
        <v>-0.5336942781307287</v>
      </c>
      <c r="M17" s="9">
        <f t="shared" si="3"/>
        <v>0.7206701866913799</v>
      </c>
    </row>
    <row r="18" spans="1:13" ht="11.25">
      <c r="A18" s="7" t="s">
        <v>12</v>
      </c>
      <c r="B18" s="39">
        <v>22307</v>
      </c>
      <c r="C18" s="2">
        <v>19927</v>
      </c>
      <c r="D18" s="10">
        <v>9625</v>
      </c>
      <c r="E18" s="10">
        <v>10302</v>
      </c>
      <c r="F18" s="2">
        <v>2380</v>
      </c>
      <c r="G18" s="10">
        <v>1070</v>
      </c>
      <c r="H18" s="10">
        <v>1310</v>
      </c>
      <c r="I18" s="9">
        <f t="shared" si="0"/>
        <v>-3.912267651948411</v>
      </c>
      <c r="J18" s="9">
        <f t="shared" si="1"/>
        <v>4.187447413025717</v>
      </c>
      <c r="L18" s="9">
        <f t="shared" si="2"/>
        <v>-0.4349222220867324</v>
      </c>
      <c r="M18" s="9">
        <f t="shared" si="3"/>
        <v>0.53247487003142</v>
      </c>
    </row>
    <row r="19" spans="1:13" ht="11.25">
      <c r="A19" s="7" t="s">
        <v>13</v>
      </c>
      <c r="B19" s="39">
        <v>19099</v>
      </c>
      <c r="C19" s="2">
        <v>17427</v>
      </c>
      <c r="D19" s="10">
        <v>8603</v>
      </c>
      <c r="E19" s="10">
        <v>8824</v>
      </c>
      <c r="F19" s="2">
        <v>1672</v>
      </c>
      <c r="G19" s="10">
        <v>754</v>
      </c>
      <c r="H19" s="10">
        <v>918</v>
      </c>
      <c r="I19" s="9">
        <f t="shared" si="0"/>
        <v>-3.4968559594506163</v>
      </c>
      <c r="J19" s="9">
        <f t="shared" si="1"/>
        <v>3.586685689433016</v>
      </c>
      <c r="L19" s="9">
        <f t="shared" si="2"/>
        <v>-0.30647790229289373</v>
      </c>
      <c r="M19" s="9">
        <f t="shared" si="3"/>
        <v>0.37313887838843024</v>
      </c>
    </row>
    <row r="20" spans="1:13" ht="11.25">
      <c r="A20" s="7" t="s">
        <v>14</v>
      </c>
      <c r="B20" s="39">
        <v>16024</v>
      </c>
      <c r="C20" s="2">
        <v>14839</v>
      </c>
      <c r="D20" s="10">
        <v>7097</v>
      </c>
      <c r="E20" s="10">
        <v>7742</v>
      </c>
      <c r="F20" s="2">
        <v>1185</v>
      </c>
      <c r="G20" s="10">
        <v>508</v>
      </c>
      <c r="H20" s="10">
        <v>677</v>
      </c>
      <c r="I20" s="9">
        <f t="shared" si="0"/>
        <v>-2.884713093597701</v>
      </c>
      <c r="J20" s="9">
        <f t="shared" si="1"/>
        <v>3.1468858349490487</v>
      </c>
      <c r="L20" s="9">
        <f t="shared" si="2"/>
        <v>-0.20648643814958886</v>
      </c>
      <c r="M20" s="9">
        <f t="shared" si="3"/>
        <v>0.2751797610773064</v>
      </c>
    </row>
    <row r="21" spans="1:13" ht="11.25">
      <c r="A21" s="7" t="s">
        <v>15</v>
      </c>
      <c r="B21" s="39">
        <v>14615</v>
      </c>
      <c r="C21" s="2">
        <v>13682</v>
      </c>
      <c r="D21" s="10">
        <v>6222</v>
      </c>
      <c r="E21" s="10">
        <v>7460</v>
      </c>
      <c r="F21" s="2">
        <v>933</v>
      </c>
      <c r="G21" s="10">
        <v>389</v>
      </c>
      <c r="H21" s="10">
        <v>544</v>
      </c>
      <c r="I21" s="9">
        <f t="shared" si="0"/>
        <v>-2.5290523979660273</v>
      </c>
      <c r="J21" s="9">
        <f t="shared" si="1"/>
        <v>3.032261473614041</v>
      </c>
      <c r="L21" s="9">
        <f t="shared" si="2"/>
        <v>-0.15811658354368122</v>
      </c>
      <c r="M21" s="9">
        <f t="shared" si="3"/>
        <v>0.22111933534129202</v>
      </c>
    </row>
    <row r="22" spans="1:13" ht="11.25">
      <c r="A22" s="7" t="s">
        <v>16</v>
      </c>
      <c r="B22" s="39">
        <v>13528</v>
      </c>
      <c r="C22" s="2">
        <v>12908</v>
      </c>
      <c r="D22" s="10">
        <v>5665</v>
      </c>
      <c r="E22" s="10">
        <v>7243</v>
      </c>
      <c r="F22" s="2">
        <v>620</v>
      </c>
      <c r="G22" s="10">
        <v>239</v>
      </c>
      <c r="H22" s="10">
        <v>381</v>
      </c>
      <c r="I22" s="9">
        <f t="shared" si="0"/>
        <v>-2.302648960861065</v>
      </c>
      <c r="J22" s="9">
        <f t="shared" si="1"/>
        <v>2.944057621097386</v>
      </c>
      <c r="L22" s="9">
        <f t="shared" si="2"/>
        <v>-0.09714617857825146</v>
      </c>
      <c r="M22" s="9">
        <f t="shared" si="3"/>
        <v>0.15486482861219164</v>
      </c>
    </row>
    <row r="23" spans="1:13" ht="11.25">
      <c r="A23" s="7" t="s">
        <v>17</v>
      </c>
      <c r="B23" s="39">
        <v>12865</v>
      </c>
      <c r="C23" s="2">
        <v>12425</v>
      </c>
      <c r="D23" s="10">
        <v>5382</v>
      </c>
      <c r="E23" s="10">
        <v>7043</v>
      </c>
      <c r="F23" s="2">
        <v>440</v>
      </c>
      <c r="G23" s="10">
        <v>147</v>
      </c>
      <c r="H23" s="10">
        <v>293</v>
      </c>
      <c r="I23" s="9">
        <f t="shared" si="0"/>
        <v>-2.1876181301596205</v>
      </c>
      <c r="J23" s="9">
        <f t="shared" si="1"/>
        <v>2.8627637478101464</v>
      </c>
      <c r="L23" s="9">
        <f t="shared" si="2"/>
        <v>-0.05975099686612119</v>
      </c>
      <c r="M23" s="9">
        <f t="shared" si="3"/>
        <v>0.11909552436580617</v>
      </c>
    </row>
    <row r="24" spans="1:13" ht="11.25">
      <c r="A24" s="7" t="s">
        <v>18</v>
      </c>
      <c r="B24" s="39">
        <v>13306</v>
      </c>
      <c r="C24" s="2">
        <v>13042</v>
      </c>
      <c r="D24" s="10">
        <v>5688</v>
      </c>
      <c r="E24" s="10">
        <v>7354</v>
      </c>
      <c r="F24" s="2">
        <v>264</v>
      </c>
      <c r="G24" s="10">
        <v>93</v>
      </c>
      <c r="H24" s="10">
        <v>171</v>
      </c>
      <c r="I24" s="9">
        <f t="shared" si="0"/>
        <v>-2.3119977562890974</v>
      </c>
      <c r="J24" s="9">
        <f t="shared" si="1"/>
        <v>2.989175720771804</v>
      </c>
      <c r="L24" s="9">
        <f t="shared" si="2"/>
        <v>-0.037801651078566464</v>
      </c>
      <c r="M24" s="9">
        <f t="shared" si="3"/>
        <v>0.06950626166058994</v>
      </c>
    </row>
    <row r="25" spans="1:13" ht="11.25">
      <c r="A25" s="8" t="s">
        <v>19</v>
      </c>
      <c r="B25" s="39">
        <v>9705</v>
      </c>
      <c r="C25" s="2">
        <v>9519</v>
      </c>
      <c r="D25" s="10">
        <v>4185</v>
      </c>
      <c r="E25" s="10">
        <v>5334</v>
      </c>
      <c r="F25" s="2">
        <v>186</v>
      </c>
      <c r="G25" s="10">
        <v>82</v>
      </c>
      <c r="H25" s="10">
        <v>104</v>
      </c>
      <c r="I25" s="9">
        <f t="shared" si="0"/>
        <v>-1.7010742985354907</v>
      </c>
      <c r="J25" s="9">
        <f t="shared" si="1"/>
        <v>2.168107600570683</v>
      </c>
      <c r="L25" s="9">
        <f t="shared" si="2"/>
        <v>-0.03333048804776828</v>
      </c>
      <c r="M25" s="9">
        <f t="shared" si="3"/>
        <v>0.04227281410936465</v>
      </c>
    </row>
    <row r="26" spans="1:13" ht="11.25">
      <c r="A26" s="8" t="s">
        <v>20</v>
      </c>
      <c r="B26" s="39">
        <v>7436</v>
      </c>
      <c r="C26" s="2">
        <v>7318</v>
      </c>
      <c r="D26" s="10">
        <v>3012</v>
      </c>
      <c r="E26" s="10">
        <v>4306</v>
      </c>
      <c r="F26" s="2">
        <v>118</v>
      </c>
      <c r="G26" s="10">
        <v>48</v>
      </c>
      <c r="H26" s="10">
        <v>70</v>
      </c>
      <c r="I26" s="9">
        <f t="shared" si="0"/>
        <v>-1.22428573170583</v>
      </c>
      <c r="J26" s="9">
        <f t="shared" si="1"/>
        <v>1.7502570918742708</v>
      </c>
      <c r="L26" s="9">
        <f t="shared" si="2"/>
        <v>-0.01951052958893753</v>
      </c>
      <c r="M26" s="9">
        <f t="shared" si="3"/>
        <v>0.028452855650533897</v>
      </c>
    </row>
    <row r="27" spans="1:13" ht="11.25">
      <c r="A27" s="8" t="s">
        <v>73</v>
      </c>
      <c r="B27" s="39">
        <v>4988</v>
      </c>
      <c r="C27" s="2">
        <v>4934</v>
      </c>
      <c r="D27" s="10">
        <v>1822</v>
      </c>
      <c r="E27" s="10">
        <v>3112</v>
      </c>
      <c r="F27" s="2">
        <v>54</v>
      </c>
      <c r="G27" s="10">
        <v>22</v>
      </c>
      <c r="H27" s="10">
        <v>32</v>
      </c>
      <c r="I27" s="9">
        <f t="shared" si="0"/>
        <v>-0.7405871856467537</v>
      </c>
      <c r="J27" s="9">
        <f t="shared" si="1"/>
        <v>1.2649326683494497</v>
      </c>
      <c r="L27" s="9">
        <f t="shared" si="2"/>
        <v>-0.008942326061596367</v>
      </c>
      <c r="M27" s="9">
        <f t="shared" si="3"/>
        <v>0.013007019725958354</v>
      </c>
    </row>
    <row r="28" spans="1:13" ht="11.25">
      <c r="A28" s="8" t="s">
        <v>74</v>
      </c>
      <c r="B28" s="39">
        <v>2223</v>
      </c>
      <c r="C28" s="2">
        <v>2204</v>
      </c>
      <c r="D28" s="10">
        <v>599</v>
      </c>
      <c r="E28" s="10">
        <v>1605</v>
      </c>
      <c r="F28" s="2">
        <v>19</v>
      </c>
      <c r="G28" s="10">
        <v>6</v>
      </c>
      <c r="H28" s="10">
        <v>13</v>
      </c>
      <c r="I28" s="9">
        <f t="shared" si="0"/>
        <v>-0.24347515049528293</v>
      </c>
      <c r="J28" s="9">
        <f t="shared" si="1"/>
        <v>0.6523833331300987</v>
      </c>
      <c r="L28" s="9">
        <f t="shared" si="2"/>
        <v>-0.002438816198617191</v>
      </c>
      <c r="M28" s="9">
        <f t="shared" si="3"/>
        <v>0.005284101763670581</v>
      </c>
    </row>
    <row r="29" spans="1:13" ht="11.25">
      <c r="A29" s="8" t="s">
        <v>75</v>
      </c>
      <c r="B29" s="39">
        <v>558</v>
      </c>
      <c r="C29" s="2">
        <v>555</v>
      </c>
      <c r="D29" s="10">
        <v>129</v>
      </c>
      <c r="E29" s="10">
        <v>426</v>
      </c>
      <c r="F29" s="2">
        <v>3</v>
      </c>
      <c r="G29" s="10">
        <v>1</v>
      </c>
      <c r="H29" s="10">
        <v>2</v>
      </c>
      <c r="I29" s="9">
        <f t="shared" si="0"/>
        <v>-0.05243454827026961</v>
      </c>
      <c r="J29" s="9">
        <f t="shared" si="1"/>
        <v>0.17315595010182058</v>
      </c>
      <c r="L29" s="9">
        <f t="shared" si="2"/>
        <v>-0.00040646936643619856</v>
      </c>
      <c r="M29" s="9">
        <f t="shared" si="3"/>
        <v>0.0008129387328723971</v>
      </c>
    </row>
    <row r="30" spans="1:13" ht="11.25">
      <c r="A30" s="8" t="s">
        <v>76</v>
      </c>
      <c r="B30" s="39">
        <v>91</v>
      </c>
      <c r="C30" s="2">
        <v>90</v>
      </c>
      <c r="D30" s="1">
        <v>15</v>
      </c>
      <c r="E30" s="1">
        <v>75</v>
      </c>
      <c r="F30" s="2">
        <v>1</v>
      </c>
      <c r="G30" s="10">
        <v>0</v>
      </c>
      <c r="H30" s="10">
        <v>1</v>
      </c>
      <c r="I30" s="9">
        <f t="shared" si="0"/>
        <v>-0.006097040496542978</v>
      </c>
      <c r="J30" s="9">
        <f t="shared" si="1"/>
        <v>0.03048520248271489</v>
      </c>
      <c r="L30" s="9">
        <f t="shared" si="2"/>
        <v>0</v>
      </c>
      <c r="M30" s="9">
        <f t="shared" si="3"/>
        <v>0.00040646936643619856</v>
      </c>
    </row>
    <row r="31" spans="1:8" ht="11.25">
      <c r="A31" s="8" t="s">
        <v>85</v>
      </c>
      <c r="B31" s="19">
        <f>+C31+F31</f>
        <v>0</v>
      </c>
      <c r="C31" s="2">
        <f>+D31+E31</f>
        <v>0</v>
      </c>
      <c r="D31" s="1">
        <v>0</v>
      </c>
      <c r="E31" s="1">
        <v>0</v>
      </c>
      <c r="F31" s="2"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89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83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82</v>
      </c>
      <c r="F65" s="15" t="s">
        <v>50</v>
      </c>
    </row>
    <row r="67" spans="1:6" ht="11.25">
      <c r="A67" s="1" t="s">
        <v>81</v>
      </c>
      <c r="E67" s="9">
        <f>+F8*100/B8</f>
        <v>8.487893309920699</v>
      </c>
      <c r="F67" s="9">
        <f>+E67*100/MM!E67</f>
        <v>60.18485621594677</v>
      </c>
    </row>
    <row r="68" spans="1:6" ht="11.25">
      <c r="A68" s="1" t="s">
        <v>44</v>
      </c>
      <c r="E68" s="9">
        <f>+(SUM(B10:B12)*100/B$8)</f>
        <v>17.051796391364963</v>
      </c>
      <c r="F68" s="9">
        <f>+E68*100/MM!E68</f>
        <v>127.83225005002187</v>
      </c>
    </row>
    <row r="69" spans="1:6" ht="11.25">
      <c r="A69" s="1" t="s">
        <v>45</v>
      </c>
      <c r="E69" s="9">
        <f>+(SUM(B23:B30)*100/B$8)</f>
        <v>20.799850419273152</v>
      </c>
      <c r="F69" s="9">
        <f>+E69*100/MM!E69</f>
        <v>102.67580386838704</v>
      </c>
    </row>
    <row r="70" spans="1:6" ht="11.25">
      <c r="A70" s="1" t="s">
        <v>46</v>
      </c>
      <c r="E70" s="9">
        <f>+(SUM(B26:B30)*100/B$8)</f>
        <v>6.217355429008093</v>
      </c>
      <c r="F70" s="9">
        <f>+E70*100/MM!E70</f>
        <v>85.33109031589237</v>
      </c>
    </row>
    <row r="71" spans="1:6" ht="11.25">
      <c r="A71" s="1" t="s">
        <v>47</v>
      </c>
      <c r="E71" s="9">
        <f>SUM(B10:B12)*100/SUM(B23:B30)</f>
        <v>81.98037989525521</v>
      </c>
      <c r="F71" s="9">
        <f>+E71*100/MM!E71</f>
        <v>124.50085145072849</v>
      </c>
    </row>
    <row r="72" spans="1:6" ht="11.25">
      <c r="A72" s="1" t="s">
        <v>48</v>
      </c>
      <c r="E72" s="9">
        <f>+B10*100/B11</f>
        <v>93.00191457054203</v>
      </c>
      <c r="F72" s="9">
        <f>+E72*100/MM!E72</f>
        <v>95.69453622106396</v>
      </c>
    </row>
    <row r="74" ht="11.25">
      <c r="A74" s="1" t="s">
        <v>49</v>
      </c>
    </row>
    <row r="75" ht="11.25">
      <c r="A75" s="1" t="s">
        <v>90</v>
      </c>
    </row>
    <row r="77" ht="11.25">
      <c r="A77" s="1" t="s">
        <v>88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13">
      <selection activeCell="P41" sqref="P41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9" ht="12" thickBot="1">
      <c r="A1" s="11" t="s">
        <v>21</v>
      </c>
      <c r="B1" s="11"/>
      <c r="E1" s="11" t="s">
        <v>22</v>
      </c>
      <c r="F1" s="11" t="s">
        <v>32</v>
      </c>
      <c r="I1" s="38" t="str">
        <f>F1&amp;" "&amp;MM!$I$1</f>
        <v>09. MONCLOA - ARAVACA 01.01.19</v>
      </c>
    </row>
    <row r="2" spans="1:7" ht="12" thickBot="1">
      <c r="A2" s="11" t="s">
        <v>77</v>
      </c>
      <c r="B2" s="11"/>
      <c r="G2" s="21" t="s">
        <v>84</v>
      </c>
    </row>
    <row r="3" spans="1:9" ht="11.25">
      <c r="A3" s="11" t="s">
        <v>92</v>
      </c>
      <c r="B3" s="11"/>
      <c r="I3" s="36" t="s">
        <v>87</v>
      </c>
    </row>
    <row r="4" spans="1:2" ht="12" thickBot="1">
      <c r="A4" s="11"/>
      <c r="B4" s="11"/>
    </row>
    <row r="5" spans="1:8" ht="12" thickBot="1">
      <c r="A5" s="40" t="s">
        <v>23</v>
      </c>
      <c r="B5" s="43" t="s">
        <v>80</v>
      </c>
      <c r="C5" s="42" t="s">
        <v>78</v>
      </c>
      <c r="D5" s="42"/>
      <c r="E5" s="42"/>
      <c r="F5" s="42" t="s">
        <v>79</v>
      </c>
      <c r="G5" s="42"/>
      <c r="H5" s="42"/>
    </row>
    <row r="6" spans="1:8" ht="18" customHeight="1" thickBot="1">
      <c r="A6" s="41"/>
      <c r="B6" s="44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39">
        <v>119423</v>
      </c>
      <c r="C8" s="2">
        <v>106886</v>
      </c>
      <c r="D8" s="2">
        <v>49700</v>
      </c>
      <c r="E8" s="2">
        <v>57186</v>
      </c>
      <c r="F8" s="2">
        <v>12535</v>
      </c>
      <c r="G8" s="2">
        <v>5234</v>
      </c>
      <c r="H8" s="2">
        <v>7301</v>
      </c>
    </row>
    <row r="9" spans="1:8" ht="11.25">
      <c r="A9" s="6"/>
      <c r="B9" s="39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39">
        <v>5076</v>
      </c>
      <c r="C10" s="2">
        <v>4635</v>
      </c>
      <c r="D10" s="10">
        <v>2378</v>
      </c>
      <c r="E10" s="10">
        <v>2257</v>
      </c>
      <c r="F10" s="2">
        <v>440</v>
      </c>
      <c r="G10" s="10">
        <v>217</v>
      </c>
      <c r="H10" s="10">
        <v>223</v>
      </c>
      <c r="I10" s="9">
        <f>-D10/$B$8*100</f>
        <v>-1.9912412181908006</v>
      </c>
      <c r="J10" s="9">
        <f>E10/$B$8*100</f>
        <v>1.8899207020423203</v>
      </c>
      <c r="L10" s="9">
        <f>-G10/$B$8*100</f>
        <v>-0.1817070413571925</v>
      </c>
      <c r="M10" s="9">
        <f>H10/$B$8*100</f>
        <v>0.186731199182737</v>
      </c>
    </row>
    <row r="11" spans="1:13" ht="11.25">
      <c r="A11" s="7" t="s">
        <v>6</v>
      </c>
      <c r="B11" s="39">
        <v>5363</v>
      </c>
      <c r="C11" s="2">
        <v>4946</v>
      </c>
      <c r="D11" s="10">
        <v>2540</v>
      </c>
      <c r="E11" s="10">
        <v>2406</v>
      </c>
      <c r="F11" s="2">
        <v>417</v>
      </c>
      <c r="G11" s="10">
        <v>212</v>
      </c>
      <c r="H11" s="10">
        <v>205</v>
      </c>
      <c r="I11" s="9">
        <f aca="true" t="shared" si="0" ref="I11:I30">-D11/$B$8*100</f>
        <v>-2.126893479480502</v>
      </c>
      <c r="J11" s="9">
        <f aca="true" t="shared" si="1" ref="J11:J30">E11/$B$8*100</f>
        <v>2.0146872880433415</v>
      </c>
      <c r="L11" s="9">
        <f aca="true" t="shared" si="2" ref="L11:L30">-G11/$B$8*100</f>
        <v>-0.17752024316923876</v>
      </c>
      <c r="M11" s="9">
        <f aca="true" t="shared" si="3" ref="M11:M30">H11/$B$8*100</f>
        <v>0.17165872570610352</v>
      </c>
    </row>
    <row r="12" spans="1:13" ht="11.25">
      <c r="A12" s="7" t="s">
        <v>7</v>
      </c>
      <c r="B12" s="39">
        <v>5709</v>
      </c>
      <c r="C12" s="2">
        <v>5379</v>
      </c>
      <c r="D12" s="10">
        <v>2797</v>
      </c>
      <c r="E12" s="10">
        <v>2582</v>
      </c>
      <c r="F12" s="2">
        <v>329</v>
      </c>
      <c r="G12" s="10">
        <v>174</v>
      </c>
      <c r="H12" s="10">
        <v>155</v>
      </c>
      <c r="I12" s="9">
        <f t="shared" si="0"/>
        <v>-2.3420949063413246</v>
      </c>
      <c r="J12" s="9">
        <f t="shared" si="1"/>
        <v>2.1620625842593135</v>
      </c>
      <c r="L12" s="9">
        <f t="shared" si="2"/>
        <v>-0.1457005769407903</v>
      </c>
      <c r="M12" s="9">
        <f t="shared" si="3"/>
        <v>0.12979074382656608</v>
      </c>
    </row>
    <row r="13" spans="1:13" ht="11.25">
      <c r="A13" s="7" t="s">
        <v>4</v>
      </c>
      <c r="B13" s="39">
        <v>6075</v>
      </c>
      <c r="C13" s="2">
        <v>5612</v>
      </c>
      <c r="D13" s="10">
        <v>2812</v>
      </c>
      <c r="E13" s="10">
        <v>2800</v>
      </c>
      <c r="F13" s="2">
        <v>463</v>
      </c>
      <c r="G13" s="10">
        <v>238</v>
      </c>
      <c r="H13" s="10">
        <v>225</v>
      </c>
      <c r="I13" s="9">
        <f t="shared" si="0"/>
        <v>-2.354655300905186</v>
      </c>
      <c r="J13" s="9">
        <f t="shared" si="1"/>
        <v>2.3446069852540967</v>
      </c>
      <c r="L13" s="9">
        <f t="shared" si="2"/>
        <v>-0.19929159374659822</v>
      </c>
      <c r="M13" s="9">
        <f t="shared" si="3"/>
        <v>0.1884059184579185</v>
      </c>
    </row>
    <row r="14" spans="1:13" ht="11.25">
      <c r="A14" s="7" t="s">
        <v>8</v>
      </c>
      <c r="B14" s="39">
        <v>6623</v>
      </c>
      <c r="C14" s="2">
        <v>5330</v>
      </c>
      <c r="D14" s="10">
        <v>2607</v>
      </c>
      <c r="E14" s="10">
        <v>2723</v>
      </c>
      <c r="F14" s="2">
        <v>1293</v>
      </c>
      <c r="G14" s="10">
        <v>526</v>
      </c>
      <c r="H14" s="10">
        <v>767</v>
      </c>
      <c r="I14" s="9">
        <f t="shared" si="0"/>
        <v>-2.1829965751990823</v>
      </c>
      <c r="J14" s="9">
        <f t="shared" si="1"/>
        <v>2.2801302931596092</v>
      </c>
      <c r="L14" s="9">
        <f t="shared" si="2"/>
        <v>-0.44045116937273393</v>
      </c>
      <c r="M14" s="9">
        <f t="shared" si="3"/>
        <v>0.6422548420321044</v>
      </c>
    </row>
    <row r="15" spans="1:13" ht="11.25">
      <c r="A15" s="7" t="s">
        <v>9</v>
      </c>
      <c r="B15" s="39">
        <v>7173</v>
      </c>
      <c r="C15" s="2">
        <v>5444</v>
      </c>
      <c r="D15" s="10">
        <v>2714</v>
      </c>
      <c r="E15" s="10">
        <v>2730</v>
      </c>
      <c r="F15" s="2">
        <v>1729</v>
      </c>
      <c r="G15" s="10">
        <v>602</v>
      </c>
      <c r="H15" s="10">
        <v>1127</v>
      </c>
      <c r="I15" s="9">
        <f t="shared" si="0"/>
        <v>-2.2725940564212923</v>
      </c>
      <c r="J15" s="9">
        <f t="shared" si="1"/>
        <v>2.285991810622744</v>
      </c>
      <c r="L15" s="9">
        <f t="shared" si="2"/>
        <v>-0.5040905018296308</v>
      </c>
      <c r="M15" s="9">
        <f t="shared" si="3"/>
        <v>0.9437043115647739</v>
      </c>
    </row>
    <row r="16" spans="1:13" ht="11.25">
      <c r="A16" s="7" t="s">
        <v>10</v>
      </c>
      <c r="B16" s="39">
        <v>7079</v>
      </c>
      <c r="C16" s="2">
        <v>5530</v>
      </c>
      <c r="D16" s="10">
        <v>2752</v>
      </c>
      <c r="E16" s="10">
        <v>2778</v>
      </c>
      <c r="F16" s="2">
        <v>1549</v>
      </c>
      <c r="G16" s="10">
        <v>610</v>
      </c>
      <c r="H16" s="10">
        <v>939</v>
      </c>
      <c r="I16" s="9">
        <f t="shared" si="0"/>
        <v>-2.3044137226497408</v>
      </c>
      <c r="J16" s="9">
        <f t="shared" si="1"/>
        <v>2.3261850732271</v>
      </c>
      <c r="L16" s="9">
        <f t="shared" si="2"/>
        <v>-0.5107893789303568</v>
      </c>
      <c r="M16" s="9">
        <f t="shared" si="3"/>
        <v>0.7862806996977131</v>
      </c>
    </row>
    <row r="17" spans="1:13" ht="11.25">
      <c r="A17" s="7" t="s">
        <v>11</v>
      </c>
      <c r="B17" s="39">
        <v>8017</v>
      </c>
      <c r="C17" s="2">
        <v>6488</v>
      </c>
      <c r="D17" s="10">
        <v>3220</v>
      </c>
      <c r="E17" s="10">
        <v>3268</v>
      </c>
      <c r="F17" s="2">
        <v>1529</v>
      </c>
      <c r="G17" s="10">
        <v>637</v>
      </c>
      <c r="H17" s="10">
        <v>892</v>
      </c>
      <c r="I17" s="9">
        <f t="shared" si="0"/>
        <v>-2.6962980330422113</v>
      </c>
      <c r="J17" s="9">
        <f t="shared" si="1"/>
        <v>2.7364912956465672</v>
      </c>
      <c r="L17" s="9">
        <f t="shared" si="2"/>
        <v>-0.5333980891453071</v>
      </c>
      <c r="M17" s="9">
        <f t="shared" si="3"/>
        <v>0.746924796730948</v>
      </c>
    </row>
    <row r="18" spans="1:13" ht="11.25">
      <c r="A18" s="7" t="s">
        <v>12</v>
      </c>
      <c r="B18" s="39">
        <v>8666</v>
      </c>
      <c r="C18" s="2">
        <v>7431</v>
      </c>
      <c r="D18" s="10">
        <v>3574</v>
      </c>
      <c r="E18" s="10">
        <v>3857</v>
      </c>
      <c r="F18" s="2">
        <v>1235</v>
      </c>
      <c r="G18" s="10">
        <v>562</v>
      </c>
      <c r="H18" s="10">
        <v>673</v>
      </c>
      <c r="I18" s="9">
        <f t="shared" si="0"/>
        <v>-2.9927233447493364</v>
      </c>
      <c r="J18" s="9">
        <f t="shared" si="1"/>
        <v>3.2296961221875184</v>
      </c>
      <c r="L18" s="9">
        <f t="shared" si="2"/>
        <v>-0.47059611632600085</v>
      </c>
      <c r="M18" s="9">
        <f t="shared" si="3"/>
        <v>0.563543036098574</v>
      </c>
    </row>
    <row r="19" spans="1:13" ht="11.25">
      <c r="A19" s="7" t="s">
        <v>13</v>
      </c>
      <c r="B19" s="39">
        <v>8581</v>
      </c>
      <c r="C19" s="2">
        <v>7544</v>
      </c>
      <c r="D19" s="10">
        <v>3593</v>
      </c>
      <c r="E19" s="10">
        <v>3951</v>
      </c>
      <c r="F19" s="2">
        <v>1037</v>
      </c>
      <c r="G19" s="10">
        <v>447</v>
      </c>
      <c r="H19" s="10">
        <v>590</v>
      </c>
      <c r="I19" s="9">
        <f t="shared" si="0"/>
        <v>-3.0086331778635604</v>
      </c>
      <c r="J19" s="9">
        <f t="shared" si="1"/>
        <v>3.308407928121049</v>
      </c>
      <c r="L19" s="9">
        <f t="shared" si="2"/>
        <v>-0.37429975800306475</v>
      </c>
      <c r="M19" s="9">
        <f t="shared" si="3"/>
        <v>0.49404218617854184</v>
      </c>
    </row>
    <row r="20" spans="1:13" ht="11.25">
      <c r="A20" s="7" t="s">
        <v>14</v>
      </c>
      <c r="B20" s="39">
        <v>9148</v>
      </c>
      <c r="C20" s="2">
        <v>8268</v>
      </c>
      <c r="D20" s="10">
        <v>3906</v>
      </c>
      <c r="E20" s="10">
        <v>4362</v>
      </c>
      <c r="F20" s="2">
        <v>880</v>
      </c>
      <c r="G20" s="10">
        <v>361</v>
      </c>
      <c r="H20" s="10">
        <v>519</v>
      </c>
      <c r="I20" s="9">
        <f t="shared" si="0"/>
        <v>-3.270726744429465</v>
      </c>
      <c r="J20" s="9">
        <f t="shared" si="1"/>
        <v>3.6525627391708464</v>
      </c>
      <c r="L20" s="9">
        <f t="shared" si="2"/>
        <v>-0.30228682917026034</v>
      </c>
      <c r="M20" s="9">
        <f t="shared" si="3"/>
        <v>0.4345896519095987</v>
      </c>
    </row>
    <row r="21" spans="1:13" ht="11.25">
      <c r="A21" s="7" t="s">
        <v>15</v>
      </c>
      <c r="B21" s="39">
        <v>8456</v>
      </c>
      <c r="C21" s="2">
        <v>7867</v>
      </c>
      <c r="D21" s="10">
        <v>3706</v>
      </c>
      <c r="E21" s="10">
        <v>4161</v>
      </c>
      <c r="F21" s="2">
        <v>589</v>
      </c>
      <c r="G21" s="10">
        <v>236</v>
      </c>
      <c r="H21" s="10">
        <v>353</v>
      </c>
      <c r="I21" s="9">
        <f t="shared" si="0"/>
        <v>-3.103254816911315</v>
      </c>
      <c r="J21" s="9">
        <f t="shared" si="1"/>
        <v>3.484253452015106</v>
      </c>
      <c r="L21" s="9">
        <f t="shared" si="2"/>
        <v>-0.19761687447141674</v>
      </c>
      <c r="M21" s="9">
        <f t="shared" si="3"/>
        <v>0.29558795206953437</v>
      </c>
    </row>
    <row r="22" spans="1:13" ht="11.25">
      <c r="A22" s="7" t="s">
        <v>16</v>
      </c>
      <c r="B22" s="39">
        <v>7300</v>
      </c>
      <c r="C22" s="2">
        <v>6836</v>
      </c>
      <c r="D22" s="10">
        <v>3040</v>
      </c>
      <c r="E22" s="10">
        <v>3796</v>
      </c>
      <c r="F22" s="2">
        <v>464</v>
      </c>
      <c r="G22" s="10">
        <v>187</v>
      </c>
      <c r="H22" s="10">
        <v>277</v>
      </c>
      <c r="I22" s="9">
        <f t="shared" si="0"/>
        <v>-2.5455732982758765</v>
      </c>
      <c r="J22" s="9">
        <f t="shared" si="1"/>
        <v>3.178617184294483</v>
      </c>
      <c r="L22" s="9">
        <f t="shared" si="2"/>
        <v>-0.15658625222947004</v>
      </c>
      <c r="M22" s="9">
        <f t="shared" si="3"/>
        <v>0.2319486196126374</v>
      </c>
    </row>
    <row r="23" spans="1:13" ht="11.25">
      <c r="A23" s="7" t="s">
        <v>17</v>
      </c>
      <c r="B23" s="39">
        <v>6377</v>
      </c>
      <c r="C23" s="2">
        <v>6154</v>
      </c>
      <c r="D23" s="10">
        <v>2709</v>
      </c>
      <c r="E23" s="10">
        <v>3445</v>
      </c>
      <c r="F23" s="2">
        <v>223</v>
      </c>
      <c r="G23" s="10">
        <v>93</v>
      </c>
      <c r="H23" s="10">
        <v>130</v>
      </c>
      <c r="I23" s="9">
        <f t="shared" si="0"/>
        <v>-2.2684072582333386</v>
      </c>
      <c r="J23" s="9">
        <f t="shared" si="1"/>
        <v>2.88470395150013</v>
      </c>
      <c r="L23" s="9">
        <f t="shared" si="2"/>
        <v>-0.07787444629593965</v>
      </c>
      <c r="M23" s="9">
        <f t="shared" si="3"/>
        <v>0.10885675288679734</v>
      </c>
    </row>
    <row r="24" spans="1:13" ht="11.25">
      <c r="A24" s="7" t="s">
        <v>18</v>
      </c>
      <c r="B24" s="39">
        <v>6011</v>
      </c>
      <c r="C24" s="2">
        <v>5867</v>
      </c>
      <c r="D24" s="10">
        <v>2553</v>
      </c>
      <c r="E24" s="10">
        <v>3314</v>
      </c>
      <c r="F24" s="2">
        <v>144</v>
      </c>
      <c r="G24" s="10">
        <v>51</v>
      </c>
      <c r="H24" s="10">
        <v>93</v>
      </c>
      <c r="I24" s="9">
        <f t="shared" si="0"/>
        <v>-2.137779154769182</v>
      </c>
      <c r="J24" s="9">
        <f t="shared" si="1"/>
        <v>2.7750098389757416</v>
      </c>
      <c r="L24" s="9">
        <f t="shared" si="2"/>
        <v>-0.04270534151712819</v>
      </c>
      <c r="M24" s="9">
        <f t="shared" si="3"/>
        <v>0.07787444629593965</v>
      </c>
    </row>
    <row r="25" spans="1:13" ht="11.25">
      <c r="A25" s="8" t="s">
        <v>19</v>
      </c>
      <c r="B25" s="39">
        <v>4645</v>
      </c>
      <c r="C25" s="2">
        <v>4541</v>
      </c>
      <c r="D25" s="10">
        <v>1842</v>
      </c>
      <c r="E25" s="10">
        <v>2699</v>
      </c>
      <c r="F25" s="2">
        <v>104</v>
      </c>
      <c r="G25" s="10">
        <v>43</v>
      </c>
      <c r="H25" s="10">
        <v>61</v>
      </c>
      <c r="I25" s="9">
        <f t="shared" si="0"/>
        <v>-1.5424164524421593</v>
      </c>
      <c r="J25" s="9">
        <f t="shared" si="1"/>
        <v>2.260033661857431</v>
      </c>
      <c r="L25" s="9">
        <f t="shared" si="2"/>
        <v>-0.0360064644164022</v>
      </c>
      <c r="M25" s="9">
        <f t="shared" si="3"/>
        <v>0.05107893789303568</v>
      </c>
    </row>
    <row r="26" spans="1:13" ht="11.25">
      <c r="A26" s="8" t="s">
        <v>20</v>
      </c>
      <c r="B26" s="39">
        <v>4008</v>
      </c>
      <c r="C26" s="2">
        <v>3957</v>
      </c>
      <c r="D26" s="10">
        <v>1458</v>
      </c>
      <c r="E26" s="10">
        <v>2499</v>
      </c>
      <c r="F26" s="2">
        <v>51</v>
      </c>
      <c r="G26" s="10">
        <v>19</v>
      </c>
      <c r="H26" s="10">
        <v>32</v>
      </c>
      <c r="I26" s="9">
        <f t="shared" si="0"/>
        <v>-1.2208703516073118</v>
      </c>
      <c r="J26" s="9">
        <f t="shared" si="1"/>
        <v>2.0925617343392813</v>
      </c>
      <c r="L26" s="9">
        <f t="shared" si="2"/>
        <v>-0.01590983311422423</v>
      </c>
      <c r="M26" s="9">
        <f t="shared" si="3"/>
        <v>0.026795508402903963</v>
      </c>
    </row>
    <row r="27" spans="1:13" ht="11.25">
      <c r="A27" s="8" t="s">
        <v>73</v>
      </c>
      <c r="B27" s="39">
        <v>3048</v>
      </c>
      <c r="C27" s="2">
        <v>3012</v>
      </c>
      <c r="D27" s="10">
        <v>992</v>
      </c>
      <c r="E27" s="10">
        <v>2020</v>
      </c>
      <c r="F27" s="2">
        <v>36</v>
      </c>
      <c r="G27" s="10">
        <v>13</v>
      </c>
      <c r="H27" s="10">
        <v>23</v>
      </c>
      <c r="I27" s="9">
        <f t="shared" si="0"/>
        <v>-0.8306607604900229</v>
      </c>
      <c r="J27" s="9">
        <f t="shared" si="1"/>
        <v>1.6914664679333127</v>
      </c>
      <c r="L27" s="9">
        <f t="shared" si="2"/>
        <v>-0.010885675288679736</v>
      </c>
      <c r="M27" s="9">
        <f t="shared" si="3"/>
        <v>0.019259271664587223</v>
      </c>
    </row>
    <row r="28" spans="1:13" ht="11.25">
      <c r="A28" s="8" t="s">
        <v>74</v>
      </c>
      <c r="B28" s="39">
        <v>1536</v>
      </c>
      <c r="C28" s="2">
        <v>1521</v>
      </c>
      <c r="D28" s="10">
        <v>400</v>
      </c>
      <c r="E28" s="10">
        <v>1121</v>
      </c>
      <c r="F28" s="2">
        <v>15</v>
      </c>
      <c r="G28" s="10">
        <v>5</v>
      </c>
      <c r="H28" s="10">
        <v>10</v>
      </c>
      <c r="I28" s="9">
        <f t="shared" si="0"/>
        <v>-0.33494385503629953</v>
      </c>
      <c r="J28" s="9">
        <f t="shared" si="1"/>
        <v>0.9386801537392294</v>
      </c>
      <c r="L28" s="9">
        <f t="shared" si="2"/>
        <v>-0.004186798187953745</v>
      </c>
      <c r="M28" s="9">
        <f t="shared" si="3"/>
        <v>0.00837359637590749</v>
      </c>
    </row>
    <row r="29" spans="1:13" ht="11.25">
      <c r="A29" s="8" t="s">
        <v>75</v>
      </c>
      <c r="B29" s="39">
        <v>448</v>
      </c>
      <c r="C29" s="2">
        <v>444</v>
      </c>
      <c r="D29" s="10">
        <v>89</v>
      </c>
      <c r="E29" s="10">
        <v>355</v>
      </c>
      <c r="F29" s="2">
        <v>4</v>
      </c>
      <c r="G29" s="10">
        <v>1</v>
      </c>
      <c r="H29" s="10">
        <v>3</v>
      </c>
      <c r="I29" s="9">
        <f t="shared" si="0"/>
        <v>-0.07452500774557665</v>
      </c>
      <c r="J29" s="9">
        <f t="shared" si="1"/>
        <v>0.29726267134471585</v>
      </c>
      <c r="L29" s="9">
        <f t="shared" si="2"/>
        <v>-0.0008373596375907488</v>
      </c>
      <c r="M29" s="9">
        <f t="shared" si="3"/>
        <v>0.0025120789127722467</v>
      </c>
    </row>
    <row r="30" spans="1:13" ht="11.25">
      <c r="A30" s="8" t="s">
        <v>76</v>
      </c>
      <c r="B30" s="39">
        <v>84</v>
      </c>
      <c r="C30" s="2">
        <v>80</v>
      </c>
      <c r="D30" s="1">
        <v>18</v>
      </c>
      <c r="E30" s="1">
        <v>62</v>
      </c>
      <c r="F30" s="2">
        <v>4</v>
      </c>
      <c r="G30" s="10">
        <v>0</v>
      </c>
      <c r="H30" s="10">
        <v>4</v>
      </c>
      <c r="I30" s="9">
        <f t="shared" si="0"/>
        <v>-0.01507247347663348</v>
      </c>
      <c r="J30" s="9">
        <f t="shared" si="1"/>
        <v>0.05191629753062643</v>
      </c>
      <c r="L30" s="9">
        <f t="shared" si="2"/>
        <v>0</v>
      </c>
      <c r="M30" s="9">
        <f t="shared" si="3"/>
        <v>0.0033494385503629953</v>
      </c>
    </row>
    <row r="31" spans="1:8" ht="11.25">
      <c r="A31" s="8" t="s">
        <v>85</v>
      </c>
      <c r="B31" s="19">
        <f>+C31+F31</f>
        <v>0</v>
      </c>
      <c r="C31" s="2">
        <f>+D31+E31</f>
        <v>0</v>
      </c>
      <c r="D31" s="1">
        <v>0</v>
      </c>
      <c r="E31" s="1">
        <v>0</v>
      </c>
      <c r="F31" s="2"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89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83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82</v>
      </c>
      <c r="F65" s="15" t="s">
        <v>50</v>
      </c>
    </row>
    <row r="67" spans="1:6" ht="11.25">
      <c r="A67" s="1" t="s">
        <v>81</v>
      </c>
      <c r="E67" s="9">
        <f>+F8*100/B8</f>
        <v>10.496303057200036</v>
      </c>
      <c r="F67" s="9">
        <f>+E67*100/MM!E67</f>
        <v>74.42582832164379</v>
      </c>
    </row>
    <row r="68" spans="1:6" ht="11.25">
      <c r="A68" s="1" t="s">
        <v>44</v>
      </c>
      <c r="E68" s="9">
        <f>+(SUM(B10:B12)*100/B$8)</f>
        <v>13.521683427815413</v>
      </c>
      <c r="F68" s="9">
        <f>+E68*100/MM!E68</f>
        <v>101.36804225020265</v>
      </c>
    </row>
    <row r="69" spans="1:6" ht="11.25">
      <c r="A69" s="1" t="s">
        <v>45</v>
      </c>
      <c r="E69" s="9">
        <f>+(SUM(B23:B30)*100/B$8)</f>
        <v>21.902816040461218</v>
      </c>
      <c r="F69" s="9">
        <f>+E69*100/MM!E69</f>
        <v>108.12045272459919</v>
      </c>
    </row>
    <row r="70" spans="1:6" ht="11.25">
      <c r="A70" s="1" t="s">
        <v>46</v>
      </c>
      <c r="E70" s="9">
        <f>+(SUM(B26:B30)*100/B$8)</f>
        <v>7.640069333377992</v>
      </c>
      <c r="F70" s="9">
        <f>+E70*100/MM!E70</f>
        <v>104.85735514885398</v>
      </c>
    </row>
    <row r="71" spans="1:6" ht="11.25">
      <c r="A71" s="1" t="s">
        <v>47</v>
      </c>
      <c r="E71" s="9">
        <f>SUM(B10:B12)*100/SUM(B23:B30)</f>
        <v>61.73490843751195</v>
      </c>
      <c r="F71" s="9">
        <f>+E71*100/MM!E71</f>
        <v>93.75473344382303</v>
      </c>
    </row>
    <row r="72" spans="1:6" ht="11.25">
      <c r="A72" s="1" t="s">
        <v>48</v>
      </c>
      <c r="E72" s="9">
        <f>+B10*100/B11</f>
        <v>94.64851762073467</v>
      </c>
      <c r="F72" s="9">
        <f>+E72*100/MM!E72</f>
        <v>97.38881225781002</v>
      </c>
    </row>
    <row r="74" ht="11.25">
      <c r="A74" s="1" t="s">
        <v>49</v>
      </c>
    </row>
    <row r="75" ht="11.25">
      <c r="A75" s="1" t="s">
        <v>90</v>
      </c>
    </row>
    <row r="77" ht="11.25">
      <c r="A77" s="1" t="s">
        <v>88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13">
      <selection activeCell="P41" sqref="P41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9" ht="12" thickBot="1">
      <c r="A1" s="11" t="s">
        <v>21</v>
      </c>
      <c r="B1" s="11"/>
      <c r="E1" s="11" t="s">
        <v>22</v>
      </c>
      <c r="F1" s="11" t="s">
        <v>33</v>
      </c>
      <c r="I1" s="38" t="str">
        <f>F1&amp;" "&amp;MM!$I$1</f>
        <v>10. LATINA 01.01.19</v>
      </c>
    </row>
    <row r="2" spans="1:7" ht="12" thickBot="1">
      <c r="A2" s="11" t="s">
        <v>77</v>
      </c>
      <c r="B2" s="11"/>
      <c r="G2" s="21" t="s">
        <v>84</v>
      </c>
    </row>
    <row r="3" spans="1:9" ht="11.25">
      <c r="A3" s="11" t="s">
        <v>92</v>
      </c>
      <c r="B3" s="11"/>
      <c r="I3" s="36" t="s">
        <v>87</v>
      </c>
    </row>
    <row r="4" spans="1:2" ht="12" thickBot="1">
      <c r="A4" s="11"/>
      <c r="B4" s="11"/>
    </row>
    <row r="5" spans="1:8" ht="12" thickBot="1">
      <c r="A5" s="40" t="s">
        <v>23</v>
      </c>
      <c r="B5" s="43" t="s">
        <v>80</v>
      </c>
      <c r="C5" s="42" t="s">
        <v>78</v>
      </c>
      <c r="D5" s="42"/>
      <c r="E5" s="42"/>
      <c r="F5" s="42" t="s">
        <v>79</v>
      </c>
      <c r="G5" s="42"/>
      <c r="H5" s="42"/>
    </row>
    <row r="6" spans="1:8" ht="18" customHeight="1" thickBot="1">
      <c r="A6" s="41"/>
      <c r="B6" s="44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39">
        <v>238154</v>
      </c>
      <c r="C8" s="2">
        <v>200981</v>
      </c>
      <c r="D8" s="2">
        <v>93405</v>
      </c>
      <c r="E8" s="2">
        <v>107576</v>
      </c>
      <c r="F8" s="2">
        <v>37169</v>
      </c>
      <c r="G8" s="2">
        <v>16992</v>
      </c>
      <c r="H8" s="2">
        <v>20177</v>
      </c>
    </row>
    <row r="9" spans="1:8" ht="11.25">
      <c r="A9" s="6"/>
      <c r="B9" s="39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39">
        <v>8782</v>
      </c>
      <c r="C10" s="2">
        <v>7043</v>
      </c>
      <c r="D10" s="10">
        <v>3620</v>
      </c>
      <c r="E10" s="10">
        <v>3423</v>
      </c>
      <c r="F10" s="2">
        <v>1738</v>
      </c>
      <c r="G10" s="10">
        <v>905</v>
      </c>
      <c r="H10" s="10">
        <v>833</v>
      </c>
      <c r="I10" s="9">
        <f>-D10/$B$8*100</f>
        <v>-1.5200248578650788</v>
      </c>
      <c r="J10" s="9">
        <f>E10/$B$8*100</f>
        <v>1.4373052730586091</v>
      </c>
      <c r="L10" s="9">
        <f>-G10/$B$8*100</f>
        <v>-0.3800062144662697</v>
      </c>
      <c r="M10" s="9">
        <f>H10/$B$8*100</f>
        <v>0.3497736758567985</v>
      </c>
    </row>
    <row r="11" spans="1:13" ht="11.25">
      <c r="A11" s="7" t="s">
        <v>6</v>
      </c>
      <c r="B11" s="39">
        <v>9306</v>
      </c>
      <c r="C11" s="2">
        <v>7822</v>
      </c>
      <c r="D11" s="10">
        <v>3983</v>
      </c>
      <c r="E11" s="10">
        <v>3839</v>
      </c>
      <c r="F11" s="2">
        <v>1483</v>
      </c>
      <c r="G11" s="10">
        <v>780</v>
      </c>
      <c r="H11" s="10">
        <v>703</v>
      </c>
      <c r="I11" s="9">
        <f aca="true" t="shared" si="0" ref="I11:I30">-D11/$B$8*100</f>
        <v>-1.6724472400211627</v>
      </c>
      <c r="J11" s="9">
        <f aca="true" t="shared" si="1" ref="J11:J30">E11/$B$8*100</f>
        <v>1.6119821628022204</v>
      </c>
      <c r="L11" s="9">
        <f aca="true" t="shared" si="2" ref="L11:L30">-G11/$B$8*100</f>
        <v>-0.3275191682692712</v>
      </c>
      <c r="M11" s="9">
        <f aca="true" t="shared" si="3" ref="M11:M30">H11/$B$8*100</f>
        <v>0.29518714781192</v>
      </c>
    </row>
    <row r="12" spans="1:13" ht="11.25">
      <c r="A12" s="7" t="s">
        <v>7</v>
      </c>
      <c r="B12" s="39">
        <v>9605</v>
      </c>
      <c r="C12" s="2">
        <v>8364</v>
      </c>
      <c r="D12" s="10">
        <v>4282</v>
      </c>
      <c r="E12" s="10">
        <v>4082</v>
      </c>
      <c r="F12" s="2">
        <v>1239</v>
      </c>
      <c r="G12" s="10">
        <v>620</v>
      </c>
      <c r="H12" s="10">
        <v>619</v>
      </c>
      <c r="I12" s="9">
        <f t="shared" si="0"/>
        <v>-1.7979962545243835</v>
      </c>
      <c r="J12" s="9">
        <f t="shared" si="1"/>
        <v>1.7140169806091856</v>
      </c>
      <c r="L12" s="9">
        <f t="shared" si="2"/>
        <v>-0.260335749137113</v>
      </c>
      <c r="M12" s="9">
        <f t="shared" si="3"/>
        <v>0.259915852767537</v>
      </c>
    </row>
    <row r="13" spans="1:13" ht="11.25">
      <c r="A13" s="7" t="s">
        <v>4</v>
      </c>
      <c r="B13" s="39">
        <v>9844</v>
      </c>
      <c r="C13" s="2">
        <v>8332</v>
      </c>
      <c r="D13" s="10">
        <v>4226</v>
      </c>
      <c r="E13" s="10">
        <v>4106</v>
      </c>
      <c r="F13" s="2">
        <v>1512</v>
      </c>
      <c r="G13" s="10">
        <v>715</v>
      </c>
      <c r="H13" s="10">
        <v>797</v>
      </c>
      <c r="I13" s="9">
        <f t="shared" si="0"/>
        <v>-1.774482057828128</v>
      </c>
      <c r="J13" s="9">
        <f t="shared" si="1"/>
        <v>1.7240944934790094</v>
      </c>
      <c r="L13" s="9">
        <f t="shared" si="2"/>
        <v>-0.3002259042468319</v>
      </c>
      <c r="M13" s="9">
        <f t="shared" si="3"/>
        <v>0.33465740655206294</v>
      </c>
    </row>
    <row r="14" spans="1:13" ht="11.25">
      <c r="A14" s="7" t="s">
        <v>8</v>
      </c>
      <c r="B14" s="39">
        <v>11919</v>
      </c>
      <c r="C14" s="2">
        <v>8470</v>
      </c>
      <c r="D14" s="10">
        <v>4296</v>
      </c>
      <c r="E14" s="10">
        <v>4174</v>
      </c>
      <c r="F14" s="2">
        <v>3449</v>
      </c>
      <c r="G14" s="10">
        <v>1474</v>
      </c>
      <c r="H14" s="10">
        <v>1975</v>
      </c>
      <c r="I14" s="9">
        <f t="shared" si="0"/>
        <v>-1.803874803698447</v>
      </c>
      <c r="J14" s="9">
        <f t="shared" si="1"/>
        <v>1.7526474466101765</v>
      </c>
      <c r="L14" s="9">
        <f t="shared" si="2"/>
        <v>-0.6189272487550073</v>
      </c>
      <c r="M14" s="9">
        <f t="shared" si="3"/>
        <v>0.8292953299125775</v>
      </c>
    </row>
    <row r="15" spans="1:13" ht="11.25">
      <c r="A15" s="7" t="s">
        <v>9</v>
      </c>
      <c r="B15" s="39">
        <v>14052</v>
      </c>
      <c r="C15" s="2">
        <v>9386</v>
      </c>
      <c r="D15" s="10">
        <v>4734</v>
      </c>
      <c r="E15" s="10">
        <v>4652</v>
      </c>
      <c r="F15" s="2">
        <v>4666</v>
      </c>
      <c r="G15" s="10">
        <v>2007</v>
      </c>
      <c r="H15" s="10">
        <v>2659</v>
      </c>
      <c r="I15" s="9">
        <f t="shared" si="0"/>
        <v>-1.98778941357273</v>
      </c>
      <c r="J15" s="9">
        <f t="shared" si="1"/>
        <v>1.9533579112674992</v>
      </c>
      <c r="L15" s="9">
        <f t="shared" si="2"/>
        <v>-0.8427320137390093</v>
      </c>
      <c r="M15" s="9">
        <f t="shared" si="3"/>
        <v>1.1165044467025538</v>
      </c>
    </row>
    <row r="16" spans="1:13" ht="11.25">
      <c r="A16" s="7" t="s">
        <v>10</v>
      </c>
      <c r="B16" s="39">
        <v>14880</v>
      </c>
      <c r="C16" s="2">
        <v>9909</v>
      </c>
      <c r="D16" s="10">
        <v>5048</v>
      </c>
      <c r="E16" s="10">
        <v>4861</v>
      </c>
      <c r="F16" s="2">
        <v>4971</v>
      </c>
      <c r="G16" s="10">
        <v>2182</v>
      </c>
      <c r="H16" s="10">
        <v>2789</v>
      </c>
      <c r="I16" s="9">
        <f t="shared" si="0"/>
        <v>-2.1196368736195907</v>
      </c>
      <c r="J16" s="9">
        <f t="shared" si="1"/>
        <v>2.041116252508881</v>
      </c>
      <c r="L16" s="9">
        <f t="shared" si="2"/>
        <v>-0.9162138784148073</v>
      </c>
      <c r="M16" s="9">
        <f t="shared" si="3"/>
        <v>1.1710909747474325</v>
      </c>
    </row>
    <row r="17" spans="1:13" ht="11.25">
      <c r="A17" s="7" t="s">
        <v>11</v>
      </c>
      <c r="B17" s="39">
        <v>16740</v>
      </c>
      <c r="C17" s="2">
        <v>11881</v>
      </c>
      <c r="D17" s="10">
        <v>5866</v>
      </c>
      <c r="E17" s="10">
        <v>6015</v>
      </c>
      <c r="F17" s="2">
        <v>4859</v>
      </c>
      <c r="G17" s="10">
        <v>2297</v>
      </c>
      <c r="H17" s="10">
        <v>2562</v>
      </c>
      <c r="I17" s="9">
        <f t="shared" si="0"/>
        <v>-2.4631121039327497</v>
      </c>
      <c r="J17" s="9">
        <f t="shared" si="1"/>
        <v>2.525676662999572</v>
      </c>
      <c r="L17" s="9">
        <f t="shared" si="2"/>
        <v>-0.9645019609160459</v>
      </c>
      <c r="M17" s="9">
        <f t="shared" si="3"/>
        <v>1.0757744988536828</v>
      </c>
    </row>
    <row r="18" spans="1:13" ht="11.25">
      <c r="A18" s="7" t="s">
        <v>12</v>
      </c>
      <c r="B18" s="39">
        <v>18256</v>
      </c>
      <c r="C18" s="2">
        <v>14334</v>
      </c>
      <c r="D18" s="10">
        <v>7060</v>
      </c>
      <c r="E18" s="10">
        <v>7274</v>
      </c>
      <c r="F18" s="2">
        <v>3922</v>
      </c>
      <c r="G18" s="10">
        <v>1921</v>
      </c>
      <c r="H18" s="10">
        <v>2001</v>
      </c>
      <c r="I18" s="9">
        <f t="shared" si="0"/>
        <v>-2.9644683692064797</v>
      </c>
      <c r="J18" s="9">
        <f t="shared" si="1"/>
        <v>3.054326192295741</v>
      </c>
      <c r="L18" s="9">
        <f t="shared" si="2"/>
        <v>-0.8066209259554742</v>
      </c>
      <c r="M18" s="9">
        <f t="shared" si="3"/>
        <v>0.8402126355215533</v>
      </c>
    </row>
    <row r="19" spans="1:13" ht="11.25">
      <c r="A19" s="7" t="s">
        <v>13</v>
      </c>
      <c r="B19" s="39">
        <v>18472</v>
      </c>
      <c r="C19" s="2">
        <v>15413</v>
      </c>
      <c r="D19" s="10">
        <v>7407</v>
      </c>
      <c r="E19" s="10">
        <v>8006</v>
      </c>
      <c r="F19" s="2">
        <v>3059</v>
      </c>
      <c r="G19" s="10">
        <v>1474</v>
      </c>
      <c r="H19" s="10">
        <v>1585</v>
      </c>
      <c r="I19" s="9">
        <f t="shared" si="0"/>
        <v>-3.110172409449348</v>
      </c>
      <c r="J19" s="9">
        <f t="shared" si="1"/>
        <v>3.361690334825365</v>
      </c>
      <c r="L19" s="9">
        <f t="shared" si="2"/>
        <v>-0.6189272487550073</v>
      </c>
      <c r="M19" s="9">
        <f t="shared" si="3"/>
        <v>0.6655357457779421</v>
      </c>
    </row>
    <row r="20" spans="1:13" ht="11.25">
      <c r="A20" s="7" t="s">
        <v>14</v>
      </c>
      <c r="B20" s="39">
        <v>18311</v>
      </c>
      <c r="C20" s="2">
        <v>16000</v>
      </c>
      <c r="D20" s="10">
        <v>7671</v>
      </c>
      <c r="E20" s="10">
        <v>8329</v>
      </c>
      <c r="F20" s="2">
        <v>2311</v>
      </c>
      <c r="G20" s="10">
        <v>1035</v>
      </c>
      <c r="H20" s="10">
        <v>1276</v>
      </c>
      <c r="I20" s="9">
        <f t="shared" si="0"/>
        <v>-3.2210250510174085</v>
      </c>
      <c r="J20" s="9">
        <f t="shared" si="1"/>
        <v>3.4973168621984096</v>
      </c>
      <c r="L20" s="9">
        <f t="shared" si="2"/>
        <v>-0.43459274251114827</v>
      </c>
      <c r="M20" s="9">
        <f t="shared" si="3"/>
        <v>0.5357877675789615</v>
      </c>
    </row>
    <row r="21" spans="1:13" ht="11.25">
      <c r="A21" s="7" t="s">
        <v>15</v>
      </c>
      <c r="B21" s="39">
        <v>15772</v>
      </c>
      <c r="C21" s="2">
        <v>14075</v>
      </c>
      <c r="D21" s="10">
        <v>6535</v>
      </c>
      <c r="E21" s="10">
        <v>7540</v>
      </c>
      <c r="F21" s="2">
        <v>1697</v>
      </c>
      <c r="G21" s="10">
        <v>707</v>
      </c>
      <c r="H21" s="10">
        <v>990</v>
      </c>
      <c r="I21" s="9">
        <f t="shared" si="0"/>
        <v>-2.7440227751790855</v>
      </c>
      <c r="J21" s="9">
        <f t="shared" si="1"/>
        <v>3.1660186266029546</v>
      </c>
      <c r="L21" s="9">
        <f t="shared" si="2"/>
        <v>-0.29686673329022395</v>
      </c>
      <c r="M21" s="9">
        <f t="shared" si="3"/>
        <v>0.41569740588022874</v>
      </c>
    </row>
    <row r="22" spans="1:13" ht="11.25">
      <c r="A22" s="7" t="s">
        <v>16</v>
      </c>
      <c r="B22" s="39">
        <v>13186</v>
      </c>
      <c r="C22" s="2">
        <v>12101</v>
      </c>
      <c r="D22" s="10">
        <v>5525</v>
      </c>
      <c r="E22" s="10">
        <v>6576</v>
      </c>
      <c r="F22" s="2">
        <v>1085</v>
      </c>
      <c r="G22" s="10">
        <v>446</v>
      </c>
      <c r="H22" s="10">
        <v>639</v>
      </c>
      <c r="I22" s="9">
        <f t="shared" si="0"/>
        <v>-2.3199274419073372</v>
      </c>
      <c r="J22" s="9">
        <f t="shared" si="1"/>
        <v>2.7612385263317014</v>
      </c>
      <c r="L22" s="9">
        <f t="shared" si="2"/>
        <v>-0.18727378083089094</v>
      </c>
      <c r="M22" s="9">
        <f t="shared" si="3"/>
        <v>0.2683137801590567</v>
      </c>
    </row>
    <row r="23" spans="1:13" ht="11.25">
      <c r="A23" s="7" t="s">
        <v>17</v>
      </c>
      <c r="B23" s="39">
        <v>11189</v>
      </c>
      <c r="C23" s="2">
        <v>10614</v>
      </c>
      <c r="D23" s="10">
        <v>4564</v>
      </c>
      <c r="E23" s="10">
        <v>6050</v>
      </c>
      <c r="F23" s="2">
        <v>575</v>
      </c>
      <c r="G23" s="10">
        <v>222</v>
      </c>
      <c r="H23" s="10">
        <v>353</v>
      </c>
      <c r="I23" s="9">
        <f t="shared" si="0"/>
        <v>-1.916407030744812</v>
      </c>
      <c r="J23" s="9">
        <f t="shared" si="1"/>
        <v>2.540373035934731</v>
      </c>
      <c r="L23" s="9">
        <f t="shared" si="2"/>
        <v>-0.09321699404586949</v>
      </c>
      <c r="M23" s="9">
        <f t="shared" si="3"/>
        <v>0.148223418460324</v>
      </c>
    </row>
    <row r="24" spans="1:13" ht="11.25">
      <c r="A24" s="7" t="s">
        <v>18</v>
      </c>
      <c r="B24" s="39">
        <v>13258</v>
      </c>
      <c r="C24" s="2">
        <v>12974</v>
      </c>
      <c r="D24" s="10">
        <v>5020</v>
      </c>
      <c r="E24" s="10">
        <v>7954</v>
      </c>
      <c r="F24" s="2">
        <v>284</v>
      </c>
      <c r="G24" s="10">
        <v>110</v>
      </c>
      <c r="H24" s="10">
        <v>174</v>
      </c>
      <c r="I24" s="9">
        <f t="shared" si="0"/>
        <v>-2.107879775271463</v>
      </c>
      <c r="J24" s="9">
        <f t="shared" si="1"/>
        <v>3.3398557236074136</v>
      </c>
      <c r="L24" s="9">
        <f t="shared" si="2"/>
        <v>-0.04618860065335875</v>
      </c>
      <c r="M24" s="9">
        <f t="shared" si="3"/>
        <v>0.07306196830622202</v>
      </c>
    </row>
    <row r="25" spans="1:13" ht="11.25">
      <c r="A25" s="8" t="s">
        <v>19</v>
      </c>
      <c r="B25" s="39">
        <v>13181</v>
      </c>
      <c r="C25" s="2">
        <v>13008</v>
      </c>
      <c r="D25" s="10">
        <v>5392</v>
      </c>
      <c r="E25" s="10">
        <v>7616</v>
      </c>
      <c r="F25" s="2">
        <v>173</v>
      </c>
      <c r="G25" s="10">
        <v>58</v>
      </c>
      <c r="H25" s="10">
        <v>115</v>
      </c>
      <c r="I25" s="9">
        <f t="shared" si="0"/>
        <v>-2.2640812247537307</v>
      </c>
      <c r="J25" s="9">
        <f t="shared" si="1"/>
        <v>3.197930750690729</v>
      </c>
      <c r="L25" s="9">
        <f t="shared" si="2"/>
        <v>-0.02435398943540734</v>
      </c>
      <c r="M25" s="9">
        <f t="shared" si="3"/>
        <v>0.04828808250123869</v>
      </c>
    </row>
    <row r="26" spans="1:13" ht="11.25">
      <c r="A26" s="8" t="s">
        <v>20</v>
      </c>
      <c r="B26" s="39">
        <v>10720</v>
      </c>
      <c r="C26" s="2">
        <v>10634</v>
      </c>
      <c r="D26" s="10">
        <v>4479</v>
      </c>
      <c r="E26" s="10">
        <v>6155</v>
      </c>
      <c r="F26" s="2">
        <v>86</v>
      </c>
      <c r="G26" s="10">
        <v>17</v>
      </c>
      <c r="H26" s="10">
        <v>69</v>
      </c>
      <c r="I26" s="9">
        <f t="shared" si="0"/>
        <v>-1.8807158393308532</v>
      </c>
      <c r="J26" s="9">
        <f t="shared" si="1"/>
        <v>2.5844621547402102</v>
      </c>
      <c r="L26" s="9">
        <f t="shared" si="2"/>
        <v>-0.007138238282791806</v>
      </c>
      <c r="M26" s="9">
        <f t="shared" si="3"/>
        <v>0.02897284950074322</v>
      </c>
    </row>
    <row r="27" spans="1:13" ht="11.25">
      <c r="A27" s="8" t="s">
        <v>73</v>
      </c>
      <c r="B27" s="39">
        <v>7017</v>
      </c>
      <c r="C27" s="2">
        <v>6978</v>
      </c>
      <c r="D27" s="10">
        <v>2606</v>
      </c>
      <c r="E27" s="10">
        <v>4372</v>
      </c>
      <c r="F27" s="2">
        <v>39</v>
      </c>
      <c r="G27" s="10">
        <v>13</v>
      </c>
      <c r="H27" s="10">
        <v>26</v>
      </c>
      <c r="I27" s="9">
        <f t="shared" si="0"/>
        <v>-1.0942499391150264</v>
      </c>
      <c r="J27" s="9">
        <f t="shared" si="1"/>
        <v>1.8357869277862224</v>
      </c>
      <c r="L27" s="9">
        <f t="shared" si="2"/>
        <v>-0.005458652804487853</v>
      </c>
      <c r="M27" s="9">
        <f t="shared" si="3"/>
        <v>0.010917305608975705</v>
      </c>
    </row>
    <row r="28" spans="1:13" ht="11.25">
      <c r="A28" s="8" t="s">
        <v>74</v>
      </c>
      <c r="B28" s="39">
        <v>2835</v>
      </c>
      <c r="C28" s="2">
        <v>2821</v>
      </c>
      <c r="D28" s="10">
        <v>873</v>
      </c>
      <c r="E28" s="10">
        <v>1948</v>
      </c>
      <c r="F28" s="2">
        <v>14</v>
      </c>
      <c r="G28" s="10">
        <v>5</v>
      </c>
      <c r="H28" s="10">
        <v>9</v>
      </c>
      <c r="I28" s="9">
        <f t="shared" si="0"/>
        <v>-0.36656953063983805</v>
      </c>
      <c r="J28" s="9">
        <f t="shared" si="1"/>
        <v>0.8179581279340259</v>
      </c>
      <c r="L28" s="9">
        <f t="shared" si="2"/>
        <v>-0.002099481847879943</v>
      </c>
      <c r="M28" s="9">
        <f t="shared" si="3"/>
        <v>0.0037790673261838977</v>
      </c>
    </row>
    <row r="29" spans="1:13" ht="11.25">
      <c r="A29" s="8" t="s">
        <v>75</v>
      </c>
      <c r="B29" s="39">
        <v>721</v>
      </c>
      <c r="C29" s="2">
        <v>716</v>
      </c>
      <c r="D29" s="10">
        <v>198</v>
      </c>
      <c r="E29" s="10">
        <v>518</v>
      </c>
      <c r="F29" s="2">
        <v>5</v>
      </c>
      <c r="G29" s="10">
        <v>4</v>
      </c>
      <c r="H29" s="10">
        <v>1</v>
      </c>
      <c r="I29" s="9">
        <f t="shared" si="0"/>
        <v>-0.08313948117604575</v>
      </c>
      <c r="J29" s="9">
        <f t="shared" si="1"/>
        <v>0.21750631944036214</v>
      </c>
      <c r="L29" s="9">
        <f t="shared" si="2"/>
        <v>-0.0016795854783039548</v>
      </c>
      <c r="M29" s="9">
        <f t="shared" si="3"/>
        <v>0.0004198963695759887</v>
      </c>
    </row>
    <row r="30" spans="1:13" ht="11.25">
      <c r="A30" s="8" t="s">
        <v>76</v>
      </c>
      <c r="B30" s="39">
        <v>108</v>
      </c>
      <c r="C30" s="2">
        <v>106</v>
      </c>
      <c r="D30" s="1">
        <v>20</v>
      </c>
      <c r="E30" s="1">
        <v>86</v>
      </c>
      <c r="F30" s="2">
        <v>2</v>
      </c>
      <c r="G30" s="10">
        <v>0</v>
      </c>
      <c r="H30" s="10">
        <v>2</v>
      </c>
      <c r="I30" s="9">
        <f t="shared" si="0"/>
        <v>-0.008397927391519773</v>
      </c>
      <c r="J30" s="9">
        <f t="shared" si="1"/>
        <v>0.03611108778353502</v>
      </c>
      <c r="L30" s="9">
        <f t="shared" si="2"/>
        <v>0</v>
      </c>
      <c r="M30" s="9">
        <f t="shared" si="3"/>
        <v>0.0008397927391519774</v>
      </c>
    </row>
    <row r="31" spans="1:8" ht="11.25">
      <c r="A31" s="8" t="s">
        <v>85</v>
      </c>
      <c r="B31" s="19">
        <f>+C31+F31</f>
        <v>0</v>
      </c>
      <c r="C31" s="2">
        <f>+D31+E31</f>
        <v>0</v>
      </c>
      <c r="D31" s="1">
        <v>0</v>
      </c>
      <c r="E31" s="1">
        <v>0</v>
      </c>
      <c r="F31" s="2"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89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83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82</v>
      </c>
      <c r="F65" s="15" t="s">
        <v>50</v>
      </c>
    </row>
    <row r="67" spans="1:6" ht="11.25">
      <c r="A67" s="1" t="s">
        <v>81</v>
      </c>
      <c r="E67" s="9">
        <f>+F8*100/B8</f>
        <v>15.607128160769921</v>
      </c>
      <c r="F67" s="9">
        <f>+E67*100/MM!E67</f>
        <v>110.6650060271042</v>
      </c>
    </row>
    <row r="68" spans="1:6" ht="11.25">
      <c r="A68" s="1" t="s">
        <v>44</v>
      </c>
      <c r="E68" s="9">
        <f>+(SUM(B10:B12)*100/B$8)</f>
        <v>11.628190162667854</v>
      </c>
      <c r="F68" s="9">
        <f>+E68*100/MM!E68</f>
        <v>87.17308595451588</v>
      </c>
    </row>
    <row r="69" spans="1:6" ht="11.25">
      <c r="A69" s="1" t="s">
        <v>45</v>
      </c>
      <c r="E69" s="9">
        <f>+(SUM(B23:B30)*100/B$8)</f>
        <v>24.786062799701035</v>
      </c>
      <c r="F69" s="9">
        <f>+E69*100/MM!E69</f>
        <v>122.35323194120161</v>
      </c>
    </row>
    <row r="70" spans="1:6" ht="11.25">
      <c r="A70" s="1" t="s">
        <v>46</v>
      </c>
      <c r="E70" s="9">
        <f>+(SUM(B26:B30)*100/B$8)</f>
        <v>8.986202205295733</v>
      </c>
      <c r="F70" s="9">
        <f>+E70*100/MM!E70</f>
        <v>123.33257133721497</v>
      </c>
    </row>
    <row r="71" spans="1:6" ht="11.25">
      <c r="A71" s="1" t="s">
        <v>47</v>
      </c>
      <c r="E71" s="9">
        <f>SUM(B10:B12)*100/SUM(B23:B30)</f>
        <v>46.91422859950194</v>
      </c>
      <c r="F71" s="9">
        <f>+E71*100/MM!E71</f>
        <v>71.24706439827271</v>
      </c>
    </row>
    <row r="72" spans="1:6" ht="11.25">
      <c r="A72" s="1" t="s">
        <v>48</v>
      </c>
      <c r="E72" s="9">
        <f>+B10*100/B11</f>
        <v>94.3692241564582</v>
      </c>
      <c r="F72" s="9">
        <f>+E72*100/MM!E72</f>
        <v>97.1014325984027</v>
      </c>
    </row>
    <row r="74" ht="11.25">
      <c r="A74" s="1" t="s">
        <v>49</v>
      </c>
    </row>
    <row r="75" ht="11.25">
      <c r="A75" s="1" t="s">
        <v>90</v>
      </c>
    </row>
    <row r="77" ht="11.25">
      <c r="A77" s="1" t="s">
        <v>88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13">
      <selection activeCell="P41" sqref="P41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9" ht="12" thickBot="1">
      <c r="A1" s="11" t="s">
        <v>21</v>
      </c>
      <c r="B1" s="11"/>
      <c r="E1" s="11" t="s">
        <v>22</v>
      </c>
      <c r="F1" s="11" t="s">
        <v>34</v>
      </c>
      <c r="I1" s="38" t="str">
        <f>F1&amp;" "&amp;MM!$I$1</f>
        <v>11. CARABANCHEL 01.01.19</v>
      </c>
    </row>
    <row r="2" spans="1:7" ht="12" thickBot="1">
      <c r="A2" s="11" t="s">
        <v>77</v>
      </c>
      <c r="B2" s="11"/>
      <c r="G2" s="21" t="s">
        <v>84</v>
      </c>
    </row>
    <row r="3" spans="1:9" ht="11.25">
      <c r="A3" s="11" t="s">
        <v>92</v>
      </c>
      <c r="B3" s="11"/>
      <c r="I3" s="36" t="s">
        <v>87</v>
      </c>
    </row>
    <row r="4" spans="1:2" ht="12" thickBot="1">
      <c r="A4" s="11"/>
      <c r="B4" s="11"/>
    </row>
    <row r="5" spans="1:8" ht="12" thickBot="1">
      <c r="A5" s="40" t="s">
        <v>23</v>
      </c>
      <c r="B5" s="43" t="s">
        <v>80</v>
      </c>
      <c r="C5" s="42" t="s">
        <v>78</v>
      </c>
      <c r="D5" s="42"/>
      <c r="E5" s="42"/>
      <c r="F5" s="42" t="s">
        <v>79</v>
      </c>
      <c r="G5" s="42"/>
      <c r="H5" s="42"/>
    </row>
    <row r="6" spans="1:8" ht="18" customHeight="1" thickBot="1">
      <c r="A6" s="41"/>
      <c r="B6" s="44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39">
        <v>253040</v>
      </c>
      <c r="C8" s="2">
        <v>204105</v>
      </c>
      <c r="D8" s="2">
        <v>94594</v>
      </c>
      <c r="E8" s="2">
        <v>109511</v>
      </c>
      <c r="F8" s="2">
        <v>48933</v>
      </c>
      <c r="G8" s="2">
        <v>23207</v>
      </c>
      <c r="H8" s="2">
        <v>25726</v>
      </c>
    </row>
    <row r="9" spans="1:8" ht="11.25">
      <c r="A9" s="6"/>
      <c r="B9" s="39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39">
        <v>10783</v>
      </c>
      <c r="C10" s="2">
        <v>8427</v>
      </c>
      <c r="D10" s="10">
        <v>4316</v>
      </c>
      <c r="E10" s="10">
        <v>4111</v>
      </c>
      <c r="F10" s="2">
        <v>2355</v>
      </c>
      <c r="G10" s="10">
        <v>1207</v>
      </c>
      <c r="H10" s="10">
        <v>1148</v>
      </c>
      <c r="I10" s="9">
        <f>-D10/$B$8*100</f>
        <v>-1.705659184318685</v>
      </c>
      <c r="J10" s="9">
        <f>E10/$B$8*100</f>
        <v>1.6246443250079041</v>
      </c>
      <c r="L10" s="9">
        <f>-G10/$B$8*100</f>
        <v>-0.47699968384445146</v>
      </c>
      <c r="M10" s="9">
        <f>H10/$B$8*100</f>
        <v>0.4536832121403731</v>
      </c>
    </row>
    <row r="11" spans="1:13" ht="11.25">
      <c r="A11" s="7" t="s">
        <v>6</v>
      </c>
      <c r="B11" s="39">
        <v>12039</v>
      </c>
      <c r="C11" s="2">
        <v>10028</v>
      </c>
      <c r="D11" s="10">
        <v>5143</v>
      </c>
      <c r="E11" s="10">
        <v>4885</v>
      </c>
      <c r="F11" s="2">
        <v>2010</v>
      </c>
      <c r="G11" s="10">
        <v>1029</v>
      </c>
      <c r="H11" s="10">
        <v>981</v>
      </c>
      <c r="I11" s="9">
        <f aca="true" t="shared" si="0" ref="I11:I30">-D11/$B$8*100</f>
        <v>-2.032484982611445</v>
      </c>
      <c r="J11" s="9">
        <f aca="true" t="shared" si="1" ref="J11:J30">E11/$B$8*100</f>
        <v>1.9305248182105594</v>
      </c>
      <c r="L11" s="9">
        <f aca="true" t="shared" si="2" ref="L11:L30">-G11/$B$8*100</f>
        <v>-0.40665507429655395</v>
      </c>
      <c r="M11" s="9">
        <f aca="true" t="shared" si="3" ref="M11:M30">H11/$B$8*100</f>
        <v>0.3876857413847613</v>
      </c>
    </row>
    <row r="12" spans="1:13" ht="11.25">
      <c r="A12" s="7" t="s">
        <v>7</v>
      </c>
      <c r="B12" s="39">
        <v>12251</v>
      </c>
      <c r="C12" s="2">
        <v>10641</v>
      </c>
      <c r="D12" s="10">
        <v>5420</v>
      </c>
      <c r="E12" s="10">
        <v>5221</v>
      </c>
      <c r="F12" s="2">
        <v>1610</v>
      </c>
      <c r="G12" s="10">
        <v>820</v>
      </c>
      <c r="H12" s="10">
        <v>790</v>
      </c>
      <c r="I12" s="9">
        <f t="shared" si="0"/>
        <v>-2.1419538412899146</v>
      </c>
      <c r="J12" s="9">
        <f t="shared" si="1"/>
        <v>2.0633101485931076</v>
      </c>
      <c r="L12" s="9">
        <f t="shared" si="2"/>
        <v>-0.32405943724312364</v>
      </c>
      <c r="M12" s="9">
        <f t="shared" si="3"/>
        <v>0.3122036041732532</v>
      </c>
    </row>
    <row r="13" spans="1:13" ht="11.25">
      <c r="A13" s="7" t="s">
        <v>4</v>
      </c>
      <c r="B13" s="39">
        <v>11302</v>
      </c>
      <c r="C13" s="2">
        <v>9205</v>
      </c>
      <c r="D13" s="10">
        <v>4714</v>
      </c>
      <c r="E13" s="10">
        <v>4491</v>
      </c>
      <c r="F13" s="2">
        <v>2097</v>
      </c>
      <c r="G13" s="10">
        <v>1047</v>
      </c>
      <c r="H13" s="10">
        <v>1050</v>
      </c>
      <c r="I13" s="9">
        <f t="shared" si="0"/>
        <v>-1.8629465697122987</v>
      </c>
      <c r="J13" s="9">
        <f t="shared" si="1"/>
        <v>1.7748182105595953</v>
      </c>
      <c r="L13" s="9">
        <f t="shared" si="2"/>
        <v>-0.4137685741384761</v>
      </c>
      <c r="M13" s="9">
        <f t="shared" si="3"/>
        <v>0.4149541574454632</v>
      </c>
    </row>
    <row r="14" spans="1:13" ht="11.25">
      <c r="A14" s="7" t="s">
        <v>8</v>
      </c>
      <c r="B14" s="39">
        <v>13732</v>
      </c>
      <c r="C14" s="2">
        <v>9263</v>
      </c>
      <c r="D14" s="10">
        <v>4673</v>
      </c>
      <c r="E14" s="10">
        <v>4590</v>
      </c>
      <c r="F14" s="2">
        <v>4469</v>
      </c>
      <c r="G14" s="10">
        <v>2018</v>
      </c>
      <c r="H14" s="10">
        <v>2451</v>
      </c>
      <c r="I14" s="9">
        <f t="shared" si="0"/>
        <v>-1.8467435978501423</v>
      </c>
      <c r="J14" s="9">
        <f t="shared" si="1"/>
        <v>1.8139424596901674</v>
      </c>
      <c r="L14" s="9">
        <f t="shared" si="2"/>
        <v>-0.797502371166614</v>
      </c>
      <c r="M14" s="9">
        <f t="shared" si="3"/>
        <v>0.9686215618084097</v>
      </c>
    </row>
    <row r="15" spans="1:13" ht="11.25">
      <c r="A15" s="7" t="s">
        <v>9</v>
      </c>
      <c r="B15" s="39">
        <v>15711</v>
      </c>
      <c r="C15" s="2">
        <v>9812</v>
      </c>
      <c r="D15" s="10">
        <v>4930</v>
      </c>
      <c r="E15" s="10">
        <v>4882</v>
      </c>
      <c r="F15" s="2">
        <v>5899</v>
      </c>
      <c r="G15" s="10">
        <v>2646</v>
      </c>
      <c r="H15" s="10">
        <v>3253</v>
      </c>
      <c r="I15" s="9">
        <f t="shared" si="0"/>
        <v>-1.948308567815365</v>
      </c>
      <c r="J15" s="9">
        <f t="shared" si="1"/>
        <v>1.9293392349035727</v>
      </c>
      <c r="L15" s="9">
        <f t="shared" si="2"/>
        <v>-1.045684476762567</v>
      </c>
      <c r="M15" s="9">
        <f t="shared" si="3"/>
        <v>1.285567499209611</v>
      </c>
    </row>
    <row r="16" spans="1:13" ht="11.25">
      <c r="A16" s="7" t="s">
        <v>10</v>
      </c>
      <c r="B16" s="39">
        <v>16500</v>
      </c>
      <c r="C16" s="2">
        <v>9995</v>
      </c>
      <c r="D16" s="10">
        <v>4869</v>
      </c>
      <c r="E16" s="10">
        <v>5126</v>
      </c>
      <c r="F16" s="2">
        <v>6505</v>
      </c>
      <c r="G16" s="10">
        <v>3027</v>
      </c>
      <c r="H16" s="10">
        <v>3478</v>
      </c>
      <c r="I16" s="9">
        <f t="shared" si="0"/>
        <v>-1.9242017072399622</v>
      </c>
      <c r="J16" s="9">
        <f t="shared" si="1"/>
        <v>2.025766677205185</v>
      </c>
      <c r="L16" s="9">
        <f t="shared" si="2"/>
        <v>-1.1962535567499208</v>
      </c>
      <c r="M16" s="9">
        <f t="shared" si="3"/>
        <v>1.374486247233639</v>
      </c>
    </row>
    <row r="17" spans="1:13" ht="11.25">
      <c r="A17" s="7" t="s">
        <v>11</v>
      </c>
      <c r="B17" s="39">
        <v>19045</v>
      </c>
      <c r="C17" s="2">
        <v>12509</v>
      </c>
      <c r="D17" s="10">
        <v>5918</v>
      </c>
      <c r="E17" s="10">
        <v>6591</v>
      </c>
      <c r="F17" s="2">
        <v>6536</v>
      </c>
      <c r="G17" s="10">
        <v>3204</v>
      </c>
      <c r="H17" s="10">
        <v>3332</v>
      </c>
      <c r="I17" s="9">
        <f t="shared" si="0"/>
        <v>-2.338760670249763</v>
      </c>
      <c r="J17" s="9">
        <f t="shared" si="1"/>
        <v>2.6047265254505216</v>
      </c>
      <c r="L17" s="9">
        <f t="shared" si="2"/>
        <v>-1.2662029718621561</v>
      </c>
      <c r="M17" s="9">
        <f t="shared" si="3"/>
        <v>1.3167878596269365</v>
      </c>
    </row>
    <row r="18" spans="1:13" ht="11.25">
      <c r="A18" s="7" t="s">
        <v>12</v>
      </c>
      <c r="B18" s="39">
        <v>22321</v>
      </c>
      <c r="C18" s="2">
        <v>16957</v>
      </c>
      <c r="D18" s="10">
        <v>8055</v>
      </c>
      <c r="E18" s="10">
        <v>8902</v>
      </c>
      <c r="F18" s="2">
        <v>5364</v>
      </c>
      <c r="G18" s="10">
        <v>2688</v>
      </c>
      <c r="H18" s="10">
        <v>2676</v>
      </c>
      <c r="I18" s="9">
        <f t="shared" si="0"/>
        <v>-3.183291179260196</v>
      </c>
      <c r="J18" s="9">
        <f t="shared" si="1"/>
        <v>3.5180208662662027</v>
      </c>
      <c r="L18" s="9">
        <f t="shared" si="2"/>
        <v>-1.0622826430603856</v>
      </c>
      <c r="M18" s="9">
        <f t="shared" si="3"/>
        <v>1.0575403098324376</v>
      </c>
    </row>
    <row r="19" spans="1:13" ht="11.25">
      <c r="A19" s="7" t="s">
        <v>13</v>
      </c>
      <c r="B19" s="39">
        <v>21955</v>
      </c>
      <c r="C19" s="2">
        <v>17775</v>
      </c>
      <c r="D19" s="10">
        <v>8659</v>
      </c>
      <c r="E19" s="10">
        <v>9116</v>
      </c>
      <c r="F19" s="2">
        <v>4180</v>
      </c>
      <c r="G19" s="10">
        <v>2093</v>
      </c>
      <c r="H19" s="10">
        <v>2087</v>
      </c>
      <c r="I19" s="9">
        <f t="shared" si="0"/>
        <v>-3.4219886184002526</v>
      </c>
      <c r="J19" s="9">
        <f t="shared" si="1"/>
        <v>3.6025924754979446</v>
      </c>
      <c r="L19" s="9">
        <f t="shared" si="2"/>
        <v>-0.82714195384129</v>
      </c>
      <c r="M19" s="9">
        <f t="shared" si="3"/>
        <v>0.8247707872273158</v>
      </c>
    </row>
    <row r="20" spans="1:13" ht="11.25">
      <c r="A20" s="7" t="s">
        <v>14</v>
      </c>
      <c r="B20" s="39">
        <v>19352</v>
      </c>
      <c r="C20" s="2">
        <v>16287</v>
      </c>
      <c r="D20" s="10">
        <v>7738</v>
      </c>
      <c r="E20" s="10">
        <v>8549</v>
      </c>
      <c r="F20" s="2">
        <v>3065</v>
      </c>
      <c r="G20" s="10">
        <v>1441</v>
      </c>
      <c r="H20" s="10">
        <v>1624</v>
      </c>
      <c r="I20" s="9">
        <f t="shared" si="0"/>
        <v>-3.0580145431552324</v>
      </c>
      <c r="J20" s="9">
        <f t="shared" si="1"/>
        <v>3.378517230477395</v>
      </c>
      <c r="L20" s="9">
        <f t="shared" si="2"/>
        <v>-0.5694751817894403</v>
      </c>
      <c r="M20" s="9">
        <f t="shared" si="3"/>
        <v>0.6417957635156497</v>
      </c>
    </row>
    <row r="21" spans="1:13" ht="11.25">
      <c r="A21" s="7" t="s">
        <v>15</v>
      </c>
      <c r="B21" s="39">
        <v>16556</v>
      </c>
      <c r="C21" s="2">
        <v>14473</v>
      </c>
      <c r="D21" s="10">
        <v>6697</v>
      </c>
      <c r="E21" s="10">
        <v>7776</v>
      </c>
      <c r="F21" s="2">
        <v>2083</v>
      </c>
      <c r="G21" s="10">
        <v>918</v>
      </c>
      <c r="H21" s="10">
        <v>1165</v>
      </c>
      <c r="I21" s="9">
        <f t="shared" si="0"/>
        <v>-2.64661713563073</v>
      </c>
      <c r="J21" s="9">
        <f t="shared" si="1"/>
        <v>3.0730319317104016</v>
      </c>
      <c r="L21" s="9">
        <f t="shared" si="2"/>
        <v>-0.3627884919380335</v>
      </c>
      <c r="M21" s="9">
        <f t="shared" si="3"/>
        <v>0.46040151754663294</v>
      </c>
    </row>
    <row r="22" spans="1:13" ht="11.25">
      <c r="A22" s="7" t="s">
        <v>16</v>
      </c>
      <c r="B22" s="39">
        <v>12798</v>
      </c>
      <c r="C22" s="2">
        <v>11446</v>
      </c>
      <c r="D22" s="10">
        <v>5174</v>
      </c>
      <c r="E22" s="10">
        <v>6272</v>
      </c>
      <c r="F22" s="2">
        <v>1352</v>
      </c>
      <c r="G22" s="10">
        <v>554</v>
      </c>
      <c r="H22" s="10">
        <v>798</v>
      </c>
      <c r="I22" s="9">
        <f t="shared" si="0"/>
        <v>-2.0447360101169774</v>
      </c>
      <c r="J22" s="9">
        <f t="shared" si="1"/>
        <v>2.478659500474233</v>
      </c>
      <c r="L22" s="9">
        <f t="shared" si="2"/>
        <v>-0.2189377173569396</v>
      </c>
      <c r="M22" s="9">
        <f t="shared" si="3"/>
        <v>0.315365159658552</v>
      </c>
    </row>
    <row r="23" spans="1:13" ht="11.25">
      <c r="A23" s="7" t="s">
        <v>17</v>
      </c>
      <c r="B23" s="39">
        <v>10616</v>
      </c>
      <c r="C23" s="2">
        <v>9912</v>
      </c>
      <c r="D23" s="10">
        <v>4240</v>
      </c>
      <c r="E23" s="10">
        <v>5672</v>
      </c>
      <c r="F23" s="2">
        <v>704</v>
      </c>
      <c r="G23" s="10">
        <v>286</v>
      </c>
      <c r="H23" s="10">
        <v>418</v>
      </c>
      <c r="I23" s="9">
        <f t="shared" si="0"/>
        <v>-1.6756244072083464</v>
      </c>
      <c r="J23" s="9">
        <f t="shared" si="1"/>
        <v>2.2415428390768257</v>
      </c>
      <c r="L23" s="9">
        <f t="shared" si="2"/>
        <v>-0.11302560859943092</v>
      </c>
      <c r="M23" s="9">
        <f t="shared" si="3"/>
        <v>0.16519127410686057</v>
      </c>
    </row>
    <row r="24" spans="1:13" ht="11.25">
      <c r="A24" s="7" t="s">
        <v>18</v>
      </c>
      <c r="B24" s="39">
        <v>10612</v>
      </c>
      <c r="C24" s="2">
        <v>10247</v>
      </c>
      <c r="D24" s="10">
        <v>4240</v>
      </c>
      <c r="E24" s="10">
        <v>6007</v>
      </c>
      <c r="F24" s="2">
        <v>365</v>
      </c>
      <c r="G24" s="10">
        <v>124</v>
      </c>
      <c r="H24" s="10">
        <v>241</v>
      </c>
      <c r="I24" s="9">
        <f t="shared" si="0"/>
        <v>-1.6756244072083464</v>
      </c>
      <c r="J24" s="9">
        <f t="shared" si="1"/>
        <v>2.3739329750237115</v>
      </c>
      <c r="L24" s="9">
        <f t="shared" si="2"/>
        <v>-0.04900411002213089</v>
      </c>
      <c r="M24" s="9">
        <f t="shared" si="3"/>
        <v>0.09524185899462535</v>
      </c>
    </row>
    <row r="25" spans="1:13" ht="11.25">
      <c r="A25" s="8" t="s">
        <v>19</v>
      </c>
      <c r="B25" s="39">
        <v>9019</v>
      </c>
      <c r="C25" s="2">
        <v>8842</v>
      </c>
      <c r="D25" s="10">
        <v>3506</v>
      </c>
      <c r="E25" s="10">
        <v>5336</v>
      </c>
      <c r="F25" s="2">
        <v>177</v>
      </c>
      <c r="G25" s="10">
        <v>57</v>
      </c>
      <c r="H25" s="10">
        <v>120</v>
      </c>
      <c r="I25" s="9">
        <f t="shared" si="0"/>
        <v>-1.3855516914321846</v>
      </c>
      <c r="J25" s="9">
        <f t="shared" si="1"/>
        <v>2.1087575086942776</v>
      </c>
      <c r="L25" s="9">
        <f t="shared" si="2"/>
        <v>-0.022526082832753716</v>
      </c>
      <c r="M25" s="9">
        <f t="shared" si="3"/>
        <v>0.047423332279481506</v>
      </c>
    </row>
    <row r="26" spans="1:13" ht="11.25">
      <c r="A26" s="8" t="s">
        <v>20</v>
      </c>
      <c r="B26" s="39">
        <v>8621</v>
      </c>
      <c r="C26" s="2">
        <v>8525</v>
      </c>
      <c r="D26" s="10">
        <v>3188</v>
      </c>
      <c r="E26" s="10">
        <v>5337</v>
      </c>
      <c r="F26" s="2">
        <v>96</v>
      </c>
      <c r="G26" s="10">
        <v>28</v>
      </c>
      <c r="H26" s="10">
        <v>68</v>
      </c>
      <c r="I26" s="9">
        <f t="shared" si="0"/>
        <v>-1.2598798608915587</v>
      </c>
      <c r="J26" s="9">
        <f t="shared" si="1"/>
        <v>2.10915270312994</v>
      </c>
      <c r="L26" s="9">
        <f t="shared" si="2"/>
        <v>-0.011065444198545684</v>
      </c>
      <c r="M26" s="9">
        <f t="shared" si="3"/>
        <v>0.02687322162503952</v>
      </c>
    </row>
    <row r="27" spans="1:13" ht="11.25">
      <c r="A27" s="8" t="s">
        <v>73</v>
      </c>
      <c r="B27" s="39">
        <v>6379</v>
      </c>
      <c r="C27" s="2">
        <v>6330</v>
      </c>
      <c r="D27" s="10">
        <v>2151</v>
      </c>
      <c r="E27" s="10">
        <v>4179</v>
      </c>
      <c r="F27" s="2">
        <v>49</v>
      </c>
      <c r="G27" s="10">
        <v>14</v>
      </c>
      <c r="H27" s="10">
        <v>35</v>
      </c>
      <c r="I27" s="9">
        <f t="shared" si="0"/>
        <v>-0.850063231109706</v>
      </c>
      <c r="J27" s="9">
        <f t="shared" si="1"/>
        <v>1.6515175466329433</v>
      </c>
      <c r="L27" s="9">
        <f t="shared" si="2"/>
        <v>-0.005532722099272842</v>
      </c>
      <c r="M27" s="9">
        <f t="shared" si="3"/>
        <v>0.013831805248182106</v>
      </c>
    </row>
    <row r="28" spans="1:13" ht="11.25">
      <c r="A28" s="8" t="s">
        <v>74</v>
      </c>
      <c r="B28" s="39">
        <v>2679</v>
      </c>
      <c r="C28" s="2">
        <v>2666</v>
      </c>
      <c r="D28" s="10">
        <v>786</v>
      </c>
      <c r="E28" s="10">
        <v>1880</v>
      </c>
      <c r="F28" s="2">
        <v>13</v>
      </c>
      <c r="G28" s="10">
        <v>5</v>
      </c>
      <c r="H28" s="10">
        <v>8</v>
      </c>
      <c r="I28" s="9">
        <f t="shared" si="0"/>
        <v>-0.31062282643060385</v>
      </c>
      <c r="J28" s="9">
        <f t="shared" si="1"/>
        <v>0.7429655390452102</v>
      </c>
      <c r="L28" s="9">
        <f t="shared" si="2"/>
        <v>-0.0019759721783117294</v>
      </c>
      <c r="M28" s="9">
        <f t="shared" si="3"/>
        <v>0.003161555485298767</v>
      </c>
    </row>
    <row r="29" spans="1:13" ht="11.25">
      <c r="A29" s="8" t="s">
        <v>75</v>
      </c>
      <c r="B29" s="39">
        <v>678</v>
      </c>
      <c r="C29" s="2">
        <v>675</v>
      </c>
      <c r="D29" s="10">
        <v>161</v>
      </c>
      <c r="E29" s="10">
        <v>514</v>
      </c>
      <c r="F29" s="2">
        <v>3</v>
      </c>
      <c r="G29" s="10">
        <v>1</v>
      </c>
      <c r="H29" s="10">
        <v>2</v>
      </c>
      <c r="I29" s="9">
        <f t="shared" si="0"/>
        <v>-0.06362630414163768</v>
      </c>
      <c r="J29" s="9">
        <f t="shared" si="1"/>
        <v>0.20312993993044579</v>
      </c>
      <c r="L29" s="9">
        <f t="shared" si="2"/>
        <v>-0.00039519443566234585</v>
      </c>
      <c r="M29" s="9">
        <f t="shared" si="3"/>
        <v>0.0007903888713246917</v>
      </c>
    </row>
    <row r="30" spans="1:13" ht="11.25">
      <c r="A30" s="8" t="s">
        <v>76</v>
      </c>
      <c r="B30" s="39">
        <v>91</v>
      </c>
      <c r="C30" s="2">
        <v>90</v>
      </c>
      <c r="D30" s="1">
        <v>16</v>
      </c>
      <c r="E30" s="1">
        <v>74</v>
      </c>
      <c r="F30" s="2">
        <v>1</v>
      </c>
      <c r="G30" s="10">
        <v>0</v>
      </c>
      <c r="H30" s="10">
        <v>1</v>
      </c>
      <c r="I30" s="9">
        <f t="shared" si="0"/>
        <v>-0.006323110970597534</v>
      </c>
      <c r="J30" s="9">
        <f t="shared" si="1"/>
        <v>0.029244388239013593</v>
      </c>
      <c r="L30" s="9">
        <f t="shared" si="2"/>
        <v>0</v>
      </c>
      <c r="M30" s="9">
        <f t="shared" si="3"/>
        <v>0.00039519443566234585</v>
      </c>
    </row>
    <row r="31" spans="1:8" ht="11.25">
      <c r="A31" s="8" t="s">
        <v>85</v>
      </c>
      <c r="B31" s="19">
        <f>+C31+F31</f>
        <v>0</v>
      </c>
      <c r="C31" s="2">
        <f>+D31+E31</f>
        <v>0</v>
      </c>
      <c r="D31" s="1">
        <v>0</v>
      </c>
      <c r="E31" s="1">
        <v>0</v>
      </c>
      <c r="F31" s="2"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89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83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82</v>
      </c>
      <c r="F65" s="15" t="s">
        <v>50</v>
      </c>
    </row>
    <row r="67" spans="1:6" ht="11.25">
      <c r="A67" s="1" t="s">
        <v>81</v>
      </c>
      <c r="E67" s="9">
        <f>+F8*100/B8</f>
        <v>19.338049320265572</v>
      </c>
      <c r="F67" s="9">
        <f>+E67*100/MM!E67</f>
        <v>137.1197392969993</v>
      </c>
    </row>
    <row r="68" spans="1:6" ht="11.25">
      <c r="A68" s="1" t="s">
        <v>44</v>
      </c>
      <c r="E68" s="9">
        <f>+(SUM(B10:B12)*100/B$8)</f>
        <v>13.860654441985456</v>
      </c>
      <c r="F68" s="9">
        <f>+E68*100/MM!E68</f>
        <v>103.90920720717092</v>
      </c>
    </row>
    <row r="69" spans="1:6" ht="11.25">
      <c r="A69" s="1" t="s">
        <v>45</v>
      </c>
      <c r="E69" s="9">
        <f>+(SUM(B23:B30)*100/B$8)</f>
        <v>19.243993044577934</v>
      </c>
      <c r="F69" s="9">
        <f>+E69*100/MM!E69</f>
        <v>94.99551273978514</v>
      </c>
    </row>
    <row r="70" spans="1:6" ht="11.25">
      <c r="A70" s="1" t="s">
        <v>46</v>
      </c>
      <c r="E70" s="9">
        <f>+(SUM(B26:B30)*100/B$8)</f>
        <v>7.290546949098957</v>
      </c>
      <c r="F70" s="9">
        <f>+E70*100/MM!E70</f>
        <v>100.06027920862604</v>
      </c>
    </row>
    <row r="71" spans="1:6" ht="11.25">
      <c r="A71" s="1" t="s">
        <v>47</v>
      </c>
      <c r="E71" s="9">
        <f>SUM(B10:B12)*100/SUM(B23:B30)</f>
        <v>72.02587534654482</v>
      </c>
      <c r="F71" s="9">
        <f>+E71*100/MM!E71</f>
        <v>109.38327949426672</v>
      </c>
    </row>
    <row r="72" spans="1:6" ht="11.25">
      <c r="A72" s="1" t="s">
        <v>48</v>
      </c>
      <c r="E72" s="9">
        <f>+B10*100/B11</f>
        <v>89.56723980397042</v>
      </c>
      <c r="F72" s="9">
        <f>+E72*100/MM!E72</f>
        <v>92.1604196345935</v>
      </c>
    </row>
    <row r="74" ht="11.25">
      <c r="A74" s="1" t="s">
        <v>49</v>
      </c>
    </row>
    <row r="75" ht="11.25">
      <c r="A75" s="1" t="s">
        <v>90</v>
      </c>
    </row>
    <row r="77" ht="11.25">
      <c r="A77" s="1" t="s">
        <v>88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13">
      <selection activeCell="P41" sqref="P41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9" ht="12" thickBot="1">
      <c r="A1" s="11" t="s">
        <v>21</v>
      </c>
      <c r="B1" s="11"/>
      <c r="E1" s="11" t="s">
        <v>22</v>
      </c>
      <c r="F1" s="11" t="s">
        <v>35</v>
      </c>
      <c r="I1" s="38" t="str">
        <f>F1&amp;" "&amp;MM!$I$1</f>
        <v>12. USERA 01.01.19</v>
      </c>
    </row>
    <row r="2" spans="1:7" ht="12" thickBot="1">
      <c r="A2" s="11" t="s">
        <v>77</v>
      </c>
      <c r="B2" s="11"/>
      <c r="G2" s="21" t="s">
        <v>84</v>
      </c>
    </row>
    <row r="3" spans="1:9" ht="11.25">
      <c r="A3" s="11" t="s">
        <v>92</v>
      </c>
      <c r="B3" s="11"/>
      <c r="I3" s="36" t="s">
        <v>87</v>
      </c>
    </row>
    <row r="4" spans="1:2" ht="12" thickBot="1">
      <c r="A4" s="11"/>
      <c r="B4" s="11"/>
    </row>
    <row r="5" spans="1:8" ht="12" thickBot="1">
      <c r="A5" s="40" t="s">
        <v>23</v>
      </c>
      <c r="B5" s="43" t="s">
        <v>80</v>
      </c>
      <c r="C5" s="42" t="s">
        <v>78</v>
      </c>
      <c r="D5" s="42"/>
      <c r="E5" s="42"/>
      <c r="F5" s="42" t="s">
        <v>79</v>
      </c>
      <c r="G5" s="42"/>
      <c r="H5" s="42"/>
    </row>
    <row r="6" spans="1:8" ht="18" customHeight="1" thickBot="1">
      <c r="A6" s="41"/>
      <c r="B6" s="44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39">
        <v>139501</v>
      </c>
      <c r="C8" s="2">
        <v>108764</v>
      </c>
      <c r="D8" s="2">
        <v>50718</v>
      </c>
      <c r="E8" s="2">
        <v>58046</v>
      </c>
      <c r="F8" s="2">
        <v>30737</v>
      </c>
      <c r="G8" s="2">
        <v>15063</v>
      </c>
      <c r="H8" s="2">
        <v>15674</v>
      </c>
    </row>
    <row r="9" spans="1:8" ht="11.25">
      <c r="A9" s="6"/>
      <c r="B9" s="39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39">
        <v>6222</v>
      </c>
      <c r="C10" s="2">
        <v>4596</v>
      </c>
      <c r="D10" s="10">
        <v>2342</v>
      </c>
      <c r="E10" s="10">
        <v>2254</v>
      </c>
      <c r="F10" s="2">
        <v>1626</v>
      </c>
      <c r="G10" s="10">
        <v>853</v>
      </c>
      <c r="H10" s="10">
        <v>773</v>
      </c>
      <c r="I10" s="9">
        <f>-D10/$B$8*100</f>
        <v>-1.6788410118923878</v>
      </c>
      <c r="J10" s="9">
        <f>E10/$B$8*100</f>
        <v>1.6157590268170121</v>
      </c>
      <c r="L10" s="9">
        <f>-G10/$B$8*100</f>
        <v>-0.6114651507874496</v>
      </c>
      <c r="M10" s="9">
        <f>H10/$B$8*100</f>
        <v>0.554117891628017</v>
      </c>
    </row>
    <row r="11" spans="1:13" ht="11.25">
      <c r="A11" s="7" t="s">
        <v>6</v>
      </c>
      <c r="B11" s="39">
        <v>6734</v>
      </c>
      <c r="C11" s="2">
        <v>5356</v>
      </c>
      <c r="D11" s="10">
        <v>2706</v>
      </c>
      <c r="E11" s="10">
        <v>2650</v>
      </c>
      <c r="F11" s="2">
        <v>1378</v>
      </c>
      <c r="G11" s="10">
        <v>728</v>
      </c>
      <c r="H11" s="10">
        <v>650</v>
      </c>
      <c r="I11" s="9">
        <f aca="true" t="shared" si="0" ref="I11:I30">-D11/$B$8*100</f>
        <v>-1.939771041067806</v>
      </c>
      <c r="J11" s="9">
        <f aca="true" t="shared" si="1" ref="J11:J30">E11/$B$8*100</f>
        <v>1.8996279596562031</v>
      </c>
      <c r="L11" s="9">
        <f aca="true" t="shared" si="2" ref="L11:L30">-G11/$B$8*100</f>
        <v>-0.5218600583508362</v>
      </c>
      <c r="M11" s="9">
        <f aca="true" t="shared" si="3" ref="M11:M30">H11/$B$8*100</f>
        <v>0.4659464806703895</v>
      </c>
    </row>
    <row r="12" spans="1:13" ht="11.25">
      <c r="A12" s="7" t="s">
        <v>7</v>
      </c>
      <c r="B12" s="39">
        <v>7435</v>
      </c>
      <c r="C12" s="2">
        <v>6303</v>
      </c>
      <c r="D12" s="10">
        <v>3241</v>
      </c>
      <c r="E12" s="10">
        <v>3062</v>
      </c>
      <c r="F12" s="2">
        <v>1132</v>
      </c>
      <c r="G12" s="10">
        <v>579</v>
      </c>
      <c r="H12" s="10">
        <v>553</v>
      </c>
      <c r="I12" s="9">
        <f t="shared" si="0"/>
        <v>-2.323280836696511</v>
      </c>
      <c r="J12" s="9">
        <f t="shared" si="1"/>
        <v>2.194966344327281</v>
      </c>
      <c r="L12" s="9">
        <f t="shared" si="2"/>
        <v>-0.41505078816639307</v>
      </c>
      <c r="M12" s="9">
        <f t="shared" si="3"/>
        <v>0.39641292893957747</v>
      </c>
    </row>
    <row r="13" spans="1:13" ht="11.25">
      <c r="A13" s="7" t="s">
        <v>4</v>
      </c>
      <c r="B13" s="39">
        <v>7181</v>
      </c>
      <c r="C13" s="2">
        <v>5838</v>
      </c>
      <c r="D13" s="10">
        <v>3026</v>
      </c>
      <c r="E13" s="10">
        <v>2812</v>
      </c>
      <c r="F13" s="2">
        <v>1343</v>
      </c>
      <c r="G13" s="10">
        <v>694</v>
      </c>
      <c r="H13" s="10">
        <v>649</v>
      </c>
      <c r="I13" s="9">
        <f t="shared" si="0"/>
        <v>-2.1691600777055364</v>
      </c>
      <c r="J13" s="9">
        <f t="shared" si="1"/>
        <v>2.015756159454054</v>
      </c>
      <c r="L13" s="9">
        <f t="shared" si="2"/>
        <v>-0.49748747320807735</v>
      </c>
      <c r="M13" s="9">
        <f t="shared" si="3"/>
        <v>0.46522963993089655</v>
      </c>
    </row>
    <row r="14" spans="1:13" ht="11.25">
      <c r="A14" s="7" t="s">
        <v>8</v>
      </c>
      <c r="B14" s="39">
        <v>7995</v>
      </c>
      <c r="C14" s="2">
        <v>5336</v>
      </c>
      <c r="D14" s="10">
        <v>2689</v>
      </c>
      <c r="E14" s="10">
        <v>2647</v>
      </c>
      <c r="F14" s="2">
        <v>2659</v>
      </c>
      <c r="G14" s="10">
        <v>1346</v>
      </c>
      <c r="H14" s="10">
        <v>1313</v>
      </c>
      <c r="I14" s="9">
        <f t="shared" si="0"/>
        <v>-1.9275847484964266</v>
      </c>
      <c r="J14" s="9">
        <f t="shared" si="1"/>
        <v>1.8974774374377243</v>
      </c>
      <c r="L14" s="9">
        <f t="shared" si="2"/>
        <v>-0.9648676353574526</v>
      </c>
      <c r="M14" s="9">
        <f t="shared" si="3"/>
        <v>0.9412118909541868</v>
      </c>
    </row>
    <row r="15" spans="1:13" ht="11.25">
      <c r="A15" s="7" t="s">
        <v>9</v>
      </c>
      <c r="B15" s="39">
        <v>8862</v>
      </c>
      <c r="C15" s="2">
        <v>5279</v>
      </c>
      <c r="D15" s="10">
        <v>2615</v>
      </c>
      <c r="E15" s="10">
        <v>2664</v>
      </c>
      <c r="F15" s="2">
        <v>3583</v>
      </c>
      <c r="G15" s="10">
        <v>1687</v>
      </c>
      <c r="H15" s="10">
        <v>1896</v>
      </c>
      <c r="I15" s="9">
        <f t="shared" si="0"/>
        <v>-1.8745385337739513</v>
      </c>
      <c r="J15" s="9">
        <f t="shared" si="1"/>
        <v>1.909663730009104</v>
      </c>
      <c r="L15" s="9">
        <f t="shared" si="2"/>
        <v>-1.209310327524534</v>
      </c>
      <c r="M15" s="9">
        <f t="shared" si="3"/>
        <v>1.3591300420785515</v>
      </c>
    </row>
    <row r="16" spans="1:13" ht="11.25">
      <c r="A16" s="7" t="s">
        <v>10</v>
      </c>
      <c r="B16" s="39">
        <v>9074</v>
      </c>
      <c r="C16" s="2">
        <v>5184</v>
      </c>
      <c r="D16" s="10">
        <v>2580</v>
      </c>
      <c r="E16" s="10">
        <v>2604</v>
      </c>
      <c r="F16" s="2">
        <v>3890</v>
      </c>
      <c r="G16" s="10">
        <v>1746</v>
      </c>
      <c r="H16" s="10">
        <v>2144</v>
      </c>
      <c r="I16" s="9">
        <f t="shared" si="0"/>
        <v>-1.8494491078916997</v>
      </c>
      <c r="J16" s="9">
        <f t="shared" si="1"/>
        <v>1.8666532856395295</v>
      </c>
      <c r="L16" s="9">
        <f t="shared" si="2"/>
        <v>-1.2516039311546152</v>
      </c>
      <c r="M16" s="9">
        <f t="shared" si="3"/>
        <v>1.5369065454727924</v>
      </c>
    </row>
    <row r="17" spans="1:13" ht="11.25">
      <c r="A17" s="7" t="s">
        <v>11</v>
      </c>
      <c r="B17" s="39">
        <v>10419</v>
      </c>
      <c r="C17" s="2">
        <v>6546</v>
      </c>
      <c r="D17" s="10">
        <v>3126</v>
      </c>
      <c r="E17" s="10">
        <v>3420</v>
      </c>
      <c r="F17" s="2">
        <v>3873</v>
      </c>
      <c r="G17" s="10">
        <v>1922</v>
      </c>
      <c r="H17" s="10">
        <v>1951</v>
      </c>
      <c r="I17" s="9">
        <f t="shared" si="0"/>
        <v>-2.2408441516548265</v>
      </c>
      <c r="J17" s="9">
        <f t="shared" si="1"/>
        <v>2.4515953290657415</v>
      </c>
      <c r="L17" s="9">
        <f t="shared" si="2"/>
        <v>-1.377767901305367</v>
      </c>
      <c r="M17" s="9">
        <f t="shared" si="3"/>
        <v>1.3985562827506615</v>
      </c>
    </row>
    <row r="18" spans="1:13" ht="11.25">
      <c r="A18" s="7" t="s">
        <v>12</v>
      </c>
      <c r="B18" s="39">
        <v>12314</v>
      </c>
      <c r="C18" s="2">
        <v>8781</v>
      </c>
      <c r="D18" s="10">
        <v>4062</v>
      </c>
      <c r="E18" s="10">
        <v>4719</v>
      </c>
      <c r="F18" s="2">
        <v>3533</v>
      </c>
      <c r="G18" s="10">
        <v>1807</v>
      </c>
      <c r="H18" s="10">
        <v>1726</v>
      </c>
      <c r="I18" s="9">
        <f t="shared" si="0"/>
        <v>-2.9118070838201877</v>
      </c>
      <c r="J18" s="9">
        <f t="shared" si="1"/>
        <v>3.3827714496670276</v>
      </c>
      <c r="L18" s="9">
        <f t="shared" si="2"/>
        <v>-1.2953312162636827</v>
      </c>
      <c r="M18" s="9">
        <f t="shared" si="3"/>
        <v>1.2372671163647573</v>
      </c>
    </row>
    <row r="19" spans="1:13" ht="11.25">
      <c r="A19" s="7" t="s">
        <v>13</v>
      </c>
      <c r="B19" s="39">
        <v>12194</v>
      </c>
      <c r="C19" s="2">
        <v>9288</v>
      </c>
      <c r="D19" s="10">
        <v>4527</v>
      </c>
      <c r="E19" s="10">
        <v>4761</v>
      </c>
      <c r="F19" s="2">
        <v>2906</v>
      </c>
      <c r="G19" s="10">
        <v>1463</v>
      </c>
      <c r="H19" s="10">
        <v>1443</v>
      </c>
      <c r="I19" s="9">
        <f t="shared" si="0"/>
        <v>-3.2451380276843897</v>
      </c>
      <c r="J19" s="9">
        <f t="shared" si="1"/>
        <v>3.4128787607257296</v>
      </c>
      <c r="L19" s="9">
        <f t="shared" si="2"/>
        <v>-1.0487380018781227</v>
      </c>
      <c r="M19" s="9">
        <f t="shared" si="3"/>
        <v>1.0344011870882646</v>
      </c>
    </row>
    <row r="20" spans="1:13" ht="11.25">
      <c r="A20" s="7" t="s">
        <v>14</v>
      </c>
      <c r="B20" s="39">
        <v>10977</v>
      </c>
      <c r="C20" s="2">
        <v>8947</v>
      </c>
      <c r="D20" s="10">
        <v>4260</v>
      </c>
      <c r="E20" s="10">
        <v>4687</v>
      </c>
      <c r="F20" s="2">
        <v>2030</v>
      </c>
      <c r="G20" s="10">
        <v>1022</v>
      </c>
      <c r="H20" s="10">
        <v>1008</v>
      </c>
      <c r="I20" s="9">
        <f t="shared" si="0"/>
        <v>-3.0537415502397836</v>
      </c>
      <c r="J20" s="9">
        <f t="shared" si="1"/>
        <v>3.3598325460032545</v>
      </c>
      <c r="L20" s="9">
        <f t="shared" si="2"/>
        <v>-0.7326112357617508</v>
      </c>
      <c r="M20" s="9">
        <f t="shared" si="3"/>
        <v>0.7225754654088501</v>
      </c>
    </row>
    <row r="21" spans="1:13" ht="11.25">
      <c r="A21" s="7" t="s">
        <v>15</v>
      </c>
      <c r="B21" s="39">
        <v>9235</v>
      </c>
      <c r="C21" s="2">
        <v>7954</v>
      </c>
      <c r="D21" s="10">
        <v>3680</v>
      </c>
      <c r="E21" s="10">
        <v>4274</v>
      </c>
      <c r="F21" s="2">
        <v>1281</v>
      </c>
      <c r="G21" s="10">
        <v>610</v>
      </c>
      <c r="H21" s="10">
        <v>671</v>
      </c>
      <c r="I21" s="9">
        <f t="shared" si="0"/>
        <v>-2.637973921333897</v>
      </c>
      <c r="J21" s="9">
        <f t="shared" si="1"/>
        <v>3.063777320592684</v>
      </c>
      <c r="L21" s="9">
        <f t="shared" si="2"/>
        <v>-0.4372728510906732</v>
      </c>
      <c r="M21" s="9">
        <f t="shared" si="3"/>
        <v>0.48100013619974047</v>
      </c>
    </row>
    <row r="22" spans="1:13" ht="11.25">
      <c r="A22" s="7" t="s">
        <v>16</v>
      </c>
      <c r="B22" s="39">
        <v>7032</v>
      </c>
      <c r="C22" s="2">
        <v>6331</v>
      </c>
      <c r="D22" s="10">
        <v>2960</v>
      </c>
      <c r="E22" s="10">
        <v>3371</v>
      </c>
      <c r="F22" s="2">
        <v>701</v>
      </c>
      <c r="G22" s="10">
        <v>307</v>
      </c>
      <c r="H22" s="10">
        <v>394</v>
      </c>
      <c r="I22" s="9">
        <f t="shared" si="0"/>
        <v>-2.121848588899004</v>
      </c>
      <c r="J22" s="9">
        <f t="shared" si="1"/>
        <v>2.416470132830589</v>
      </c>
      <c r="L22" s="9">
        <f t="shared" si="2"/>
        <v>-0.22007010702432242</v>
      </c>
      <c r="M22" s="9">
        <f t="shared" si="3"/>
        <v>0.2824352513602053</v>
      </c>
    </row>
    <row r="23" spans="1:13" ht="11.25">
      <c r="A23" s="7" t="s">
        <v>17</v>
      </c>
      <c r="B23" s="39">
        <v>5199</v>
      </c>
      <c r="C23" s="2">
        <v>4836</v>
      </c>
      <c r="D23" s="10">
        <v>2156</v>
      </c>
      <c r="E23" s="10">
        <v>2680</v>
      </c>
      <c r="F23" s="2">
        <v>363</v>
      </c>
      <c r="G23" s="10">
        <v>140</v>
      </c>
      <c r="H23" s="10">
        <v>223</v>
      </c>
      <c r="I23" s="9">
        <f t="shared" si="0"/>
        <v>-1.5455086343467073</v>
      </c>
      <c r="J23" s="9">
        <f t="shared" si="1"/>
        <v>1.9211331818409905</v>
      </c>
      <c r="L23" s="9">
        <f t="shared" si="2"/>
        <v>-0.10035770352900696</v>
      </c>
      <c r="M23" s="9">
        <f t="shared" si="3"/>
        <v>0.15985548490691823</v>
      </c>
    </row>
    <row r="24" spans="1:13" ht="11.25">
      <c r="A24" s="7" t="s">
        <v>18</v>
      </c>
      <c r="B24" s="39">
        <v>4892</v>
      </c>
      <c r="C24" s="2">
        <v>4693</v>
      </c>
      <c r="D24" s="10">
        <v>1960</v>
      </c>
      <c r="E24" s="10">
        <v>2733</v>
      </c>
      <c r="F24" s="2">
        <v>199</v>
      </c>
      <c r="G24" s="10">
        <v>72</v>
      </c>
      <c r="H24" s="10">
        <v>127</v>
      </c>
      <c r="I24" s="9">
        <f t="shared" si="0"/>
        <v>-1.4050078494060976</v>
      </c>
      <c r="J24" s="9">
        <f t="shared" si="1"/>
        <v>1.9591257410341143</v>
      </c>
      <c r="L24" s="9">
        <f t="shared" si="2"/>
        <v>-0.05161253324348929</v>
      </c>
      <c r="M24" s="9">
        <f t="shared" si="3"/>
        <v>0.09103877391559917</v>
      </c>
    </row>
    <row r="25" spans="1:13" ht="11.25">
      <c r="A25" s="8" t="s">
        <v>19</v>
      </c>
      <c r="B25" s="39">
        <v>4069</v>
      </c>
      <c r="C25" s="2">
        <v>3943</v>
      </c>
      <c r="D25" s="10">
        <v>1564</v>
      </c>
      <c r="E25" s="10">
        <v>2379</v>
      </c>
      <c r="F25" s="2">
        <v>126</v>
      </c>
      <c r="G25" s="10">
        <v>50</v>
      </c>
      <c r="H25" s="10">
        <v>76</v>
      </c>
      <c r="I25" s="9">
        <f t="shared" si="0"/>
        <v>-1.1211389165669063</v>
      </c>
      <c r="J25" s="9">
        <f t="shared" si="1"/>
        <v>1.7053641192536255</v>
      </c>
      <c r="L25" s="9">
        <f t="shared" si="2"/>
        <v>-0.035842036974645344</v>
      </c>
      <c r="M25" s="9">
        <f t="shared" si="3"/>
        <v>0.054479896201460924</v>
      </c>
    </row>
    <row r="26" spans="1:13" ht="11.25">
      <c r="A26" s="8" t="s">
        <v>20</v>
      </c>
      <c r="B26" s="39">
        <v>4385</v>
      </c>
      <c r="C26" s="2">
        <v>4320</v>
      </c>
      <c r="D26" s="10">
        <v>1546</v>
      </c>
      <c r="E26" s="10">
        <v>2774</v>
      </c>
      <c r="F26" s="2">
        <v>65</v>
      </c>
      <c r="G26" s="10">
        <v>21</v>
      </c>
      <c r="H26" s="10">
        <v>44</v>
      </c>
      <c r="I26" s="9">
        <f t="shared" si="0"/>
        <v>-1.108235783256034</v>
      </c>
      <c r="J26" s="9">
        <f t="shared" si="1"/>
        <v>1.9885162113533237</v>
      </c>
      <c r="L26" s="9">
        <f t="shared" si="2"/>
        <v>-0.015053655529351045</v>
      </c>
      <c r="M26" s="9">
        <f t="shared" si="3"/>
        <v>0.031540992537687905</v>
      </c>
    </row>
    <row r="27" spans="1:13" ht="11.25">
      <c r="A27" s="8" t="s">
        <v>73</v>
      </c>
      <c r="B27" s="39">
        <v>3527</v>
      </c>
      <c r="C27" s="2">
        <v>3490</v>
      </c>
      <c r="D27" s="10">
        <v>1194</v>
      </c>
      <c r="E27" s="10">
        <v>2296</v>
      </c>
      <c r="F27" s="2">
        <v>37</v>
      </c>
      <c r="G27" s="10">
        <v>11</v>
      </c>
      <c r="H27" s="10">
        <v>26</v>
      </c>
      <c r="I27" s="9">
        <f t="shared" si="0"/>
        <v>-0.8559078429545308</v>
      </c>
      <c r="J27" s="9">
        <f t="shared" si="1"/>
        <v>1.6458663378757141</v>
      </c>
      <c r="L27" s="9">
        <f t="shared" si="2"/>
        <v>-0.007885248134421976</v>
      </c>
      <c r="M27" s="9">
        <f t="shared" si="3"/>
        <v>0.018637859226815576</v>
      </c>
    </row>
    <row r="28" spans="1:13" ht="11.25">
      <c r="A28" s="8" t="s">
        <v>74</v>
      </c>
      <c r="B28" s="39">
        <v>1374</v>
      </c>
      <c r="C28" s="2">
        <v>1365</v>
      </c>
      <c r="D28" s="10">
        <v>391</v>
      </c>
      <c r="E28" s="10">
        <v>974</v>
      </c>
      <c r="F28" s="2">
        <v>9</v>
      </c>
      <c r="G28" s="10">
        <v>3</v>
      </c>
      <c r="H28" s="10">
        <v>6</v>
      </c>
      <c r="I28" s="9">
        <f t="shared" si="0"/>
        <v>-0.2802847291417266</v>
      </c>
      <c r="J28" s="9">
        <f t="shared" si="1"/>
        <v>0.6982028802660913</v>
      </c>
      <c r="L28" s="9">
        <f t="shared" si="2"/>
        <v>-0.0021505222184787206</v>
      </c>
      <c r="M28" s="9">
        <f t="shared" si="3"/>
        <v>0.004301044436957441</v>
      </c>
    </row>
    <row r="29" spans="1:13" ht="11.25">
      <c r="A29" s="8" t="s">
        <v>75</v>
      </c>
      <c r="B29" s="39">
        <v>339</v>
      </c>
      <c r="C29" s="2">
        <v>337</v>
      </c>
      <c r="D29" s="10">
        <v>85</v>
      </c>
      <c r="E29" s="10">
        <v>252</v>
      </c>
      <c r="F29" s="2">
        <v>2</v>
      </c>
      <c r="G29" s="10">
        <v>1</v>
      </c>
      <c r="H29" s="10">
        <v>1</v>
      </c>
      <c r="I29" s="9">
        <f t="shared" si="0"/>
        <v>-0.06093146285689709</v>
      </c>
      <c r="J29" s="9">
        <f t="shared" si="1"/>
        <v>0.18064386635221252</v>
      </c>
      <c r="L29" s="9">
        <f t="shared" si="2"/>
        <v>-0.0007168407394929069</v>
      </c>
      <c r="M29" s="9">
        <f t="shared" si="3"/>
        <v>0.0007168407394929069</v>
      </c>
    </row>
    <row r="30" spans="1:13" ht="11.25">
      <c r="A30" s="8" t="s">
        <v>76</v>
      </c>
      <c r="B30" s="39">
        <v>42</v>
      </c>
      <c r="C30" s="2">
        <v>41</v>
      </c>
      <c r="D30" s="1">
        <v>8</v>
      </c>
      <c r="E30" s="1">
        <v>33</v>
      </c>
      <c r="F30" s="2">
        <v>1</v>
      </c>
      <c r="G30" s="10">
        <v>1</v>
      </c>
      <c r="H30" s="10">
        <v>0</v>
      </c>
      <c r="I30" s="9">
        <f t="shared" si="0"/>
        <v>-0.005734725915943255</v>
      </c>
      <c r="J30" s="9">
        <f t="shared" si="1"/>
        <v>0.023655744403265927</v>
      </c>
      <c r="L30" s="9">
        <f t="shared" si="2"/>
        <v>-0.0007168407394929069</v>
      </c>
      <c r="M30" s="9">
        <f t="shared" si="3"/>
        <v>0</v>
      </c>
    </row>
    <row r="31" spans="1:8" ht="11.25">
      <c r="A31" s="8" t="s">
        <v>85</v>
      </c>
      <c r="B31" s="19">
        <f>+C31+F31</f>
        <v>0</v>
      </c>
      <c r="C31" s="2">
        <f>+D31+E31</f>
        <v>0</v>
      </c>
      <c r="D31" s="1">
        <v>0</v>
      </c>
      <c r="E31" s="1">
        <v>0</v>
      </c>
      <c r="F31" s="2"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89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83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82</v>
      </c>
      <c r="F65" s="15" t="s">
        <v>50</v>
      </c>
    </row>
    <row r="67" spans="1:6" ht="11.25">
      <c r="A67" s="1" t="s">
        <v>81</v>
      </c>
      <c r="E67" s="9">
        <f>+F8*100/B8</f>
        <v>22.03353380979348</v>
      </c>
      <c r="F67" s="9">
        <f>+E67*100/MM!E67</f>
        <v>156.23253213158165</v>
      </c>
    </row>
    <row r="68" spans="1:6" ht="11.25">
      <c r="A68" s="1" t="s">
        <v>44</v>
      </c>
      <c r="E68" s="9">
        <f>+(SUM(B10:B12)*100/B$8)</f>
        <v>14.617099518999863</v>
      </c>
      <c r="F68" s="9">
        <f>+E68*100/MM!E68</f>
        <v>109.58005114728397</v>
      </c>
    </row>
    <row r="69" spans="1:6" ht="11.25">
      <c r="A69" s="1" t="s">
        <v>45</v>
      </c>
      <c r="E69" s="9">
        <f>+(SUM(B23:B30)*100/B$8)</f>
        <v>17.080164299897493</v>
      </c>
      <c r="F69" s="9">
        <f>+E69*100/MM!E69</f>
        <v>84.31404862753743</v>
      </c>
    </row>
    <row r="70" spans="1:6" ht="11.25">
      <c r="A70" s="1" t="s">
        <v>46</v>
      </c>
      <c r="E70" s="9">
        <f>+(SUM(B26:B30)*100/B$8)</f>
        <v>6.929699428677931</v>
      </c>
      <c r="F70" s="9">
        <f>+E70*100/MM!E70</f>
        <v>95.10776962365851</v>
      </c>
    </row>
    <row r="71" spans="1:6" ht="11.25">
      <c r="A71" s="1" t="s">
        <v>47</v>
      </c>
      <c r="E71" s="9">
        <f>SUM(B10:B12)*100/SUM(B23:B30)</f>
        <v>85.579384731607</v>
      </c>
      <c r="F71" s="9">
        <f>+E71*100/MM!E71</f>
        <v>129.96653930279248</v>
      </c>
    </row>
    <row r="72" spans="1:6" ht="11.25">
      <c r="A72" s="1" t="s">
        <v>48</v>
      </c>
      <c r="E72" s="9">
        <f>+B10*100/B11</f>
        <v>92.39679239679239</v>
      </c>
      <c r="F72" s="9">
        <f>+E72*100/MM!E72</f>
        <v>95.07189435351259</v>
      </c>
    </row>
    <row r="74" ht="11.25">
      <c r="A74" s="1" t="s">
        <v>49</v>
      </c>
    </row>
    <row r="75" ht="11.25">
      <c r="A75" s="1" t="s">
        <v>90</v>
      </c>
    </row>
    <row r="77" ht="11.25">
      <c r="A77" s="1" t="s">
        <v>88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25">
      <selection activeCell="P41" sqref="P41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9" ht="12" thickBot="1">
      <c r="A1" s="11" t="s">
        <v>21</v>
      </c>
      <c r="B1" s="11"/>
      <c r="E1" s="11" t="s">
        <v>22</v>
      </c>
      <c r="F1" s="11" t="s">
        <v>36</v>
      </c>
      <c r="I1" s="38" t="str">
        <f>F1&amp;" "&amp;MM!$I$1</f>
        <v>13. PUENTE DE VALLECAS 01.01.19</v>
      </c>
    </row>
    <row r="2" spans="1:7" ht="12" thickBot="1">
      <c r="A2" s="11" t="s">
        <v>77</v>
      </c>
      <c r="B2" s="11"/>
      <c r="G2" s="21" t="s">
        <v>84</v>
      </c>
    </row>
    <row r="3" spans="1:9" ht="11.25">
      <c r="A3" s="11" t="s">
        <v>92</v>
      </c>
      <c r="B3" s="11"/>
      <c r="I3" s="36" t="s">
        <v>87</v>
      </c>
    </row>
    <row r="4" spans="1:2" ht="12" thickBot="1">
      <c r="A4" s="11"/>
      <c r="B4" s="11"/>
    </row>
    <row r="5" spans="1:8" ht="12" thickBot="1">
      <c r="A5" s="40" t="s">
        <v>23</v>
      </c>
      <c r="B5" s="43" t="s">
        <v>80</v>
      </c>
      <c r="C5" s="42" t="s">
        <v>78</v>
      </c>
      <c r="D5" s="42"/>
      <c r="E5" s="42"/>
      <c r="F5" s="42" t="s">
        <v>79</v>
      </c>
      <c r="G5" s="42"/>
      <c r="H5" s="42"/>
    </row>
    <row r="6" spans="1:8" ht="18" customHeight="1" thickBot="1">
      <c r="A6" s="41"/>
      <c r="B6" s="44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39">
        <v>234770</v>
      </c>
      <c r="C8" s="2">
        <v>192764</v>
      </c>
      <c r="D8" s="2">
        <v>90949</v>
      </c>
      <c r="E8" s="2">
        <v>101815</v>
      </c>
      <c r="F8" s="2">
        <v>42006</v>
      </c>
      <c r="G8" s="2">
        <v>20234</v>
      </c>
      <c r="H8" s="2">
        <v>21772</v>
      </c>
    </row>
    <row r="9" spans="1:8" ht="11.25">
      <c r="A9" s="6"/>
      <c r="B9" s="39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39">
        <v>10067</v>
      </c>
      <c r="C10" s="2">
        <v>7609</v>
      </c>
      <c r="D10" s="10">
        <v>3820</v>
      </c>
      <c r="E10" s="10">
        <v>3789</v>
      </c>
      <c r="F10" s="2">
        <v>2458</v>
      </c>
      <c r="G10" s="10">
        <v>1261</v>
      </c>
      <c r="H10" s="10">
        <v>1197</v>
      </c>
      <c r="I10" s="9">
        <f>-D10/$B$8*100</f>
        <v>-1.6271244196447587</v>
      </c>
      <c r="J10" s="9">
        <f>E10/$B$8*100</f>
        <v>1.6139200068151807</v>
      </c>
      <c r="L10" s="9">
        <f>-G10/$B$8*100</f>
        <v>-0.537121438003152</v>
      </c>
      <c r="M10" s="9">
        <f>H10/$B$8*100</f>
        <v>0.509860714742088</v>
      </c>
    </row>
    <row r="11" spans="1:13" ht="11.25">
      <c r="A11" s="7" t="s">
        <v>6</v>
      </c>
      <c r="B11" s="39">
        <v>9987</v>
      </c>
      <c r="C11" s="2">
        <v>8207</v>
      </c>
      <c r="D11" s="10">
        <v>4280</v>
      </c>
      <c r="E11" s="10">
        <v>3927</v>
      </c>
      <c r="F11" s="2">
        <v>1780</v>
      </c>
      <c r="G11" s="10">
        <v>897</v>
      </c>
      <c r="H11" s="10">
        <v>883</v>
      </c>
      <c r="I11" s="9">
        <f aca="true" t="shared" si="0" ref="I11:I30">-D11/$B$8*100</f>
        <v>-1.8230608680836564</v>
      </c>
      <c r="J11" s="9">
        <f aca="true" t="shared" si="1" ref="J11:J30">E11/$B$8*100</f>
        <v>1.67270094134685</v>
      </c>
      <c r="L11" s="9">
        <f aca="true" t="shared" si="2" ref="L11:L30">-G11/$B$8*100</f>
        <v>-0.3820760744558504</v>
      </c>
      <c r="M11" s="9">
        <f aca="true" t="shared" si="3" ref="M11:M30">H11/$B$8*100</f>
        <v>0.37611279124249264</v>
      </c>
    </row>
    <row r="12" spans="1:13" ht="11.25">
      <c r="A12" s="7" t="s">
        <v>7</v>
      </c>
      <c r="B12" s="39">
        <v>10487</v>
      </c>
      <c r="C12" s="2">
        <v>9019</v>
      </c>
      <c r="D12" s="10">
        <v>4700</v>
      </c>
      <c r="E12" s="10">
        <v>4319</v>
      </c>
      <c r="F12" s="2">
        <v>1468</v>
      </c>
      <c r="G12" s="10">
        <v>788</v>
      </c>
      <c r="H12" s="10">
        <v>680</v>
      </c>
      <c r="I12" s="9">
        <f t="shared" si="0"/>
        <v>-2.0019593644843887</v>
      </c>
      <c r="J12" s="9">
        <f t="shared" si="1"/>
        <v>1.8396728713208674</v>
      </c>
      <c r="L12" s="9">
        <f t="shared" si="2"/>
        <v>-0.33564765515185074</v>
      </c>
      <c r="M12" s="9">
        <f t="shared" si="3"/>
        <v>0.2896451846488052</v>
      </c>
    </row>
    <row r="13" spans="1:13" ht="11.25">
      <c r="A13" s="7" t="s">
        <v>4</v>
      </c>
      <c r="B13" s="39">
        <v>11384</v>
      </c>
      <c r="C13" s="2">
        <v>9535</v>
      </c>
      <c r="D13" s="10">
        <v>4906</v>
      </c>
      <c r="E13" s="10">
        <v>4629</v>
      </c>
      <c r="F13" s="2">
        <v>1849</v>
      </c>
      <c r="G13" s="10">
        <v>927</v>
      </c>
      <c r="H13" s="10">
        <v>922</v>
      </c>
      <c r="I13" s="9">
        <f t="shared" si="0"/>
        <v>-2.0897048174809387</v>
      </c>
      <c r="J13" s="9">
        <f t="shared" si="1"/>
        <v>1.9717169996166461</v>
      </c>
      <c r="L13" s="9">
        <f t="shared" si="2"/>
        <v>-0.39485453848447416</v>
      </c>
      <c r="M13" s="9">
        <f t="shared" si="3"/>
        <v>0.3927247944797036</v>
      </c>
    </row>
    <row r="14" spans="1:13" ht="11.25">
      <c r="A14" s="7" t="s">
        <v>8</v>
      </c>
      <c r="B14" s="39">
        <v>13902</v>
      </c>
      <c r="C14" s="2">
        <v>10333</v>
      </c>
      <c r="D14" s="10">
        <v>5235</v>
      </c>
      <c r="E14" s="10">
        <v>5098</v>
      </c>
      <c r="F14" s="2">
        <v>3569</v>
      </c>
      <c r="G14" s="10">
        <v>1676</v>
      </c>
      <c r="H14" s="10">
        <v>1893</v>
      </c>
      <c r="I14" s="9">
        <f t="shared" si="0"/>
        <v>-2.229841972994846</v>
      </c>
      <c r="J14" s="9">
        <f t="shared" si="1"/>
        <v>2.1714869872641307</v>
      </c>
      <c r="L14" s="9">
        <f t="shared" si="2"/>
        <v>-0.713890190399114</v>
      </c>
      <c r="M14" s="9">
        <f t="shared" si="3"/>
        <v>0.8063210802061592</v>
      </c>
    </row>
    <row r="15" spans="1:13" ht="11.25">
      <c r="A15" s="7" t="s">
        <v>9</v>
      </c>
      <c r="B15" s="39">
        <v>16170</v>
      </c>
      <c r="C15" s="2">
        <v>11020</v>
      </c>
      <c r="D15" s="10">
        <v>5614</v>
      </c>
      <c r="E15" s="10">
        <v>5406</v>
      </c>
      <c r="F15" s="2">
        <v>5150</v>
      </c>
      <c r="G15" s="10">
        <v>2357</v>
      </c>
      <c r="H15" s="10">
        <v>2793</v>
      </c>
      <c r="I15" s="9">
        <f t="shared" si="0"/>
        <v>-2.391276568556459</v>
      </c>
      <c r="J15" s="9">
        <f t="shared" si="1"/>
        <v>2.3026792179580013</v>
      </c>
      <c r="L15" s="9">
        <f t="shared" si="2"/>
        <v>-1.0039613238488734</v>
      </c>
      <c r="M15" s="9">
        <f t="shared" si="3"/>
        <v>1.189675001064872</v>
      </c>
    </row>
    <row r="16" spans="1:13" ht="11.25">
      <c r="A16" s="7" t="s">
        <v>10</v>
      </c>
      <c r="B16" s="39">
        <v>16282</v>
      </c>
      <c r="C16" s="2">
        <v>10715</v>
      </c>
      <c r="D16" s="10">
        <v>5473</v>
      </c>
      <c r="E16" s="10">
        <v>5242</v>
      </c>
      <c r="F16" s="2">
        <v>5567</v>
      </c>
      <c r="G16" s="10">
        <v>2653</v>
      </c>
      <c r="H16" s="10">
        <v>2914</v>
      </c>
      <c r="I16" s="9">
        <f t="shared" si="0"/>
        <v>-2.3312177876219278</v>
      </c>
      <c r="J16" s="9">
        <f t="shared" si="1"/>
        <v>2.232823614601525</v>
      </c>
      <c r="L16" s="9">
        <f t="shared" si="2"/>
        <v>-1.1300421689312945</v>
      </c>
      <c r="M16" s="9">
        <f t="shared" si="3"/>
        <v>1.2412148059803212</v>
      </c>
    </row>
    <row r="17" spans="1:13" ht="11.25">
      <c r="A17" s="7" t="s">
        <v>11</v>
      </c>
      <c r="B17" s="39">
        <v>17360</v>
      </c>
      <c r="C17" s="2">
        <v>11852</v>
      </c>
      <c r="D17" s="10">
        <v>5863</v>
      </c>
      <c r="E17" s="10">
        <v>5989</v>
      </c>
      <c r="F17" s="2">
        <v>5508</v>
      </c>
      <c r="G17" s="10">
        <v>2704</v>
      </c>
      <c r="H17" s="10">
        <v>2804</v>
      </c>
      <c r="I17" s="9">
        <f t="shared" si="0"/>
        <v>-2.4973378199940366</v>
      </c>
      <c r="J17" s="9">
        <f t="shared" si="1"/>
        <v>2.5510073689142563</v>
      </c>
      <c r="L17" s="9">
        <f t="shared" si="2"/>
        <v>-1.1517655577799548</v>
      </c>
      <c r="M17" s="9">
        <f t="shared" si="3"/>
        <v>1.1943604378753674</v>
      </c>
    </row>
    <row r="18" spans="1:13" ht="11.25">
      <c r="A18" s="7" t="s">
        <v>12</v>
      </c>
      <c r="B18" s="39">
        <v>18239</v>
      </c>
      <c r="C18" s="2">
        <v>13455</v>
      </c>
      <c r="D18" s="10">
        <v>6612</v>
      </c>
      <c r="E18" s="10">
        <v>6843</v>
      </c>
      <c r="F18" s="2">
        <v>4784</v>
      </c>
      <c r="G18" s="10">
        <v>2409</v>
      </c>
      <c r="H18" s="10">
        <v>2375</v>
      </c>
      <c r="I18" s="9">
        <f t="shared" si="0"/>
        <v>-2.8163734719086766</v>
      </c>
      <c r="J18" s="9">
        <f t="shared" si="1"/>
        <v>2.91476764492908</v>
      </c>
      <c r="L18" s="9">
        <f t="shared" si="2"/>
        <v>-1.0261106614984878</v>
      </c>
      <c r="M18" s="9">
        <f t="shared" si="3"/>
        <v>1.0116284022660476</v>
      </c>
    </row>
    <row r="19" spans="1:13" ht="11.25">
      <c r="A19" s="7" t="s">
        <v>13</v>
      </c>
      <c r="B19" s="39">
        <v>18003</v>
      </c>
      <c r="C19" s="2">
        <v>14389</v>
      </c>
      <c r="D19" s="10">
        <v>6923</v>
      </c>
      <c r="E19" s="10">
        <v>7466</v>
      </c>
      <c r="F19" s="2">
        <v>3614</v>
      </c>
      <c r="G19" s="10">
        <v>1815</v>
      </c>
      <c r="H19" s="10">
        <v>1799</v>
      </c>
      <c r="I19" s="9">
        <f t="shared" si="0"/>
        <v>-2.9488435490054097</v>
      </c>
      <c r="J19" s="9">
        <f t="shared" si="1"/>
        <v>3.1801337479234997</v>
      </c>
      <c r="L19" s="9">
        <f t="shared" si="2"/>
        <v>-0.7730970737317374</v>
      </c>
      <c r="M19" s="9">
        <f t="shared" si="3"/>
        <v>0.7662818929164714</v>
      </c>
    </row>
    <row r="20" spans="1:13" ht="11.25">
      <c r="A20" s="7" t="s">
        <v>14</v>
      </c>
      <c r="B20" s="39">
        <v>19525</v>
      </c>
      <c r="C20" s="2">
        <v>16974</v>
      </c>
      <c r="D20" s="10">
        <v>7922</v>
      </c>
      <c r="E20" s="10">
        <v>9052</v>
      </c>
      <c r="F20" s="2">
        <v>2551</v>
      </c>
      <c r="G20" s="10">
        <v>1199</v>
      </c>
      <c r="H20" s="10">
        <v>1352</v>
      </c>
      <c r="I20" s="9">
        <f t="shared" si="0"/>
        <v>-3.3743664011585808</v>
      </c>
      <c r="J20" s="9">
        <f t="shared" si="1"/>
        <v>3.8556885462367423</v>
      </c>
      <c r="L20" s="9">
        <f t="shared" si="2"/>
        <v>-0.5107126123439962</v>
      </c>
      <c r="M20" s="9">
        <f t="shared" si="3"/>
        <v>0.5758827788899774</v>
      </c>
    </row>
    <row r="21" spans="1:13" ht="11.25">
      <c r="A21" s="7" t="s">
        <v>15</v>
      </c>
      <c r="B21" s="39">
        <v>17757</v>
      </c>
      <c r="C21" s="2">
        <v>16162</v>
      </c>
      <c r="D21" s="10">
        <v>7589</v>
      </c>
      <c r="E21" s="10">
        <v>8573</v>
      </c>
      <c r="F21" s="2">
        <v>1595</v>
      </c>
      <c r="G21" s="10">
        <v>712</v>
      </c>
      <c r="H21" s="10">
        <v>883</v>
      </c>
      <c r="I21" s="9">
        <f t="shared" si="0"/>
        <v>-3.232525450440857</v>
      </c>
      <c r="J21" s="9">
        <f t="shared" si="1"/>
        <v>3.6516590705797167</v>
      </c>
      <c r="L21" s="9">
        <f t="shared" si="2"/>
        <v>-0.3032755462793372</v>
      </c>
      <c r="M21" s="9">
        <f t="shared" si="3"/>
        <v>0.37611279124249264</v>
      </c>
    </row>
    <row r="22" spans="1:13" ht="11.25">
      <c r="A22" s="7" t="s">
        <v>16</v>
      </c>
      <c r="B22" s="39">
        <v>13668</v>
      </c>
      <c r="C22" s="2">
        <v>12672</v>
      </c>
      <c r="D22" s="10">
        <v>5960</v>
      </c>
      <c r="E22" s="10">
        <v>6712</v>
      </c>
      <c r="F22" s="2">
        <v>996</v>
      </c>
      <c r="G22" s="10">
        <v>429</v>
      </c>
      <c r="H22" s="10">
        <v>567</v>
      </c>
      <c r="I22" s="9">
        <f t="shared" si="0"/>
        <v>-2.538654853686587</v>
      </c>
      <c r="J22" s="9">
        <f t="shared" si="1"/>
        <v>2.858968352004089</v>
      </c>
      <c r="L22" s="9">
        <f t="shared" si="2"/>
        <v>-0.18273203560931975</v>
      </c>
      <c r="M22" s="9">
        <f t="shared" si="3"/>
        <v>0.24151297014098905</v>
      </c>
    </row>
    <row r="23" spans="1:13" ht="11.25">
      <c r="A23" s="7" t="s">
        <v>17</v>
      </c>
      <c r="B23" s="39">
        <v>9538</v>
      </c>
      <c r="C23" s="2">
        <v>8981</v>
      </c>
      <c r="D23" s="10">
        <v>4101</v>
      </c>
      <c r="E23" s="10">
        <v>4880</v>
      </c>
      <c r="F23" s="2">
        <v>557</v>
      </c>
      <c r="G23" s="10">
        <v>214</v>
      </c>
      <c r="H23" s="10">
        <v>343</v>
      </c>
      <c r="I23" s="9">
        <f t="shared" si="0"/>
        <v>-1.746816032712868</v>
      </c>
      <c r="J23" s="9">
        <f t="shared" si="1"/>
        <v>2.0786301486561314</v>
      </c>
      <c r="L23" s="9">
        <f t="shared" si="2"/>
        <v>-0.09115304340418282</v>
      </c>
      <c r="M23" s="9">
        <f t="shared" si="3"/>
        <v>0.14610043872726497</v>
      </c>
    </row>
    <row r="24" spans="1:13" ht="11.25">
      <c r="A24" s="7" t="s">
        <v>18</v>
      </c>
      <c r="B24" s="39">
        <v>8699</v>
      </c>
      <c r="C24" s="2">
        <v>8438</v>
      </c>
      <c r="D24" s="10">
        <v>3594</v>
      </c>
      <c r="E24" s="10">
        <v>4844</v>
      </c>
      <c r="F24" s="2">
        <v>261</v>
      </c>
      <c r="G24" s="10">
        <v>96</v>
      </c>
      <c r="H24" s="10">
        <v>165</v>
      </c>
      <c r="I24" s="9">
        <f t="shared" si="0"/>
        <v>-1.5308599906291263</v>
      </c>
      <c r="J24" s="9">
        <f t="shared" si="1"/>
        <v>2.063295991821783</v>
      </c>
      <c r="L24" s="9">
        <f t="shared" si="2"/>
        <v>-0.040891084891596034</v>
      </c>
      <c r="M24" s="9">
        <f t="shared" si="3"/>
        <v>0.07028155215743068</v>
      </c>
    </row>
    <row r="25" spans="1:13" ht="11.25">
      <c r="A25" s="8" t="s">
        <v>19</v>
      </c>
      <c r="B25" s="39">
        <v>7213</v>
      </c>
      <c r="C25" s="2">
        <v>7070</v>
      </c>
      <c r="D25" s="10">
        <v>2747</v>
      </c>
      <c r="E25" s="10">
        <v>4323</v>
      </c>
      <c r="F25" s="2">
        <v>143</v>
      </c>
      <c r="G25" s="10">
        <v>50</v>
      </c>
      <c r="H25" s="10">
        <v>93</v>
      </c>
      <c r="I25" s="9">
        <f t="shared" si="0"/>
        <v>-1.1700813562209822</v>
      </c>
      <c r="J25" s="9">
        <f t="shared" si="1"/>
        <v>1.8413766665246838</v>
      </c>
      <c r="L25" s="9">
        <f t="shared" si="2"/>
        <v>-0.021297440047706267</v>
      </c>
      <c r="M25" s="9">
        <f t="shared" si="3"/>
        <v>0.03961323848873366</v>
      </c>
    </row>
    <row r="26" spans="1:13" ht="11.25">
      <c r="A26" s="8" t="s">
        <v>20</v>
      </c>
      <c r="B26" s="39">
        <v>7596</v>
      </c>
      <c r="C26" s="2">
        <v>7495</v>
      </c>
      <c r="D26" s="10">
        <v>2728</v>
      </c>
      <c r="E26" s="10">
        <v>4767</v>
      </c>
      <c r="F26" s="2">
        <v>101</v>
      </c>
      <c r="G26" s="10">
        <v>30</v>
      </c>
      <c r="H26" s="10">
        <v>71</v>
      </c>
      <c r="I26" s="9">
        <f t="shared" si="0"/>
        <v>-1.1619883290028539</v>
      </c>
      <c r="J26" s="9">
        <f t="shared" si="1"/>
        <v>2.0304979341483156</v>
      </c>
      <c r="L26" s="9">
        <f t="shared" si="2"/>
        <v>-0.01277846402862376</v>
      </c>
      <c r="M26" s="9">
        <f t="shared" si="3"/>
        <v>0.030242364867742896</v>
      </c>
    </row>
    <row r="27" spans="1:13" ht="11.25">
      <c r="A27" s="8" t="s">
        <v>73</v>
      </c>
      <c r="B27" s="39">
        <v>6019</v>
      </c>
      <c r="C27" s="2">
        <v>5977</v>
      </c>
      <c r="D27" s="10">
        <v>2071</v>
      </c>
      <c r="E27" s="10">
        <v>3906</v>
      </c>
      <c r="F27" s="2">
        <v>42</v>
      </c>
      <c r="G27" s="10">
        <v>11</v>
      </c>
      <c r="H27" s="10">
        <v>31</v>
      </c>
      <c r="I27" s="9">
        <f t="shared" si="0"/>
        <v>-0.8821399667759935</v>
      </c>
      <c r="J27" s="9">
        <f t="shared" si="1"/>
        <v>1.6637560165268135</v>
      </c>
      <c r="L27" s="9">
        <f t="shared" si="2"/>
        <v>-0.0046854368104953786</v>
      </c>
      <c r="M27" s="9">
        <f t="shared" si="3"/>
        <v>0.013204412829577884</v>
      </c>
    </row>
    <row r="28" spans="1:13" ht="11.25">
      <c r="A28" s="8" t="s">
        <v>74</v>
      </c>
      <c r="B28" s="39">
        <v>2345</v>
      </c>
      <c r="C28" s="2">
        <v>2333</v>
      </c>
      <c r="D28" s="10">
        <v>677</v>
      </c>
      <c r="E28" s="10">
        <v>1656</v>
      </c>
      <c r="F28" s="2">
        <v>12</v>
      </c>
      <c r="G28" s="10">
        <v>5</v>
      </c>
      <c r="H28" s="10">
        <v>7</v>
      </c>
      <c r="I28" s="9">
        <f t="shared" si="0"/>
        <v>-0.28836733824594285</v>
      </c>
      <c r="J28" s="9">
        <f t="shared" si="1"/>
        <v>0.7053712143800316</v>
      </c>
      <c r="L28" s="9">
        <f t="shared" si="2"/>
        <v>-0.0021297440047706264</v>
      </c>
      <c r="M28" s="9">
        <f t="shared" si="3"/>
        <v>0.0029816416066788774</v>
      </c>
    </row>
    <row r="29" spans="1:13" ht="11.25">
      <c r="A29" s="8" t="s">
        <v>75</v>
      </c>
      <c r="B29" s="39">
        <v>476</v>
      </c>
      <c r="C29" s="2">
        <v>476</v>
      </c>
      <c r="D29" s="10">
        <v>122</v>
      </c>
      <c r="E29" s="10">
        <v>354</v>
      </c>
      <c r="F29" s="2">
        <v>0</v>
      </c>
      <c r="G29" s="10">
        <v>0</v>
      </c>
      <c r="H29" s="10">
        <v>0</v>
      </c>
      <c r="I29" s="9">
        <f t="shared" si="0"/>
        <v>-0.05196575371640329</v>
      </c>
      <c r="J29" s="9">
        <f t="shared" si="1"/>
        <v>0.15078587553776035</v>
      </c>
      <c r="L29" s="9">
        <f t="shared" si="2"/>
        <v>0</v>
      </c>
      <c r="M29" s="9">
        <f t="shared" si="3"/>
        <v>0</v>
      </c>
    </row>
    <row r="30" spans="1:13" ht="11.25">
      <c r="A30" s="8" t="s">
        <v>76</v>
      </c>
      <c r="B30" s="39">
        <v>53</v>
      </c>
      <c r="C30" s="2">
        <v>52</v>
      </c>
      <c r="D30" s="1">
        <v>12</v>
      </c>
      <c r="E30" s="1">
        <v>40</v>
      </c>
      <c r="F30" s="2">
        <v>1</v>
      </c>
      <c r="G30" s="10">
        <v>1</v>
      </c>
      <c r="H30" s="10">
        <v>0</v>
      </c>
      <c r="I30" s="9">
        <f t="shared" si="0"/>
        <v>-0.005111385611449504</v>
      </c>
      <c r="J30" s="9">
        <f t="shared" si="1"/>
        <v>0.01703795203816501</v>
      </c>
      <c r="L30" s="9">
        <f t="shared" si="2"/>
        <v>-0.0004259488009541253</v>
      </c>
      <c r="M30" s="9">
        <f t="shared" si="3"/>
        <v>0</v>
      </c>
    </row>
    <row r="31" spans="1:8" ht="11.25">
      <c r="A31" s="8" t="s">
        <v>85</v>
      </c>
      <c r="B31" s="19">
        <f>+C31+F31</f>
        <v>0</v>
      </c>
      <c r="C31" s="2">
        <f>+D31+E31</f>
        <v>0</v>
      </c>
      <c r="D31" s="1">
        <v>0</v>
      </c>
      <c r="E31" s="1">
        <v>0</v>
      </c>
      <c r="F31" s="2"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89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83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82</v>
      </c>
      <c r="F65" s="15" t="s">
        <v>50</v>
      </c>
    </row>
    <row r="67" spans="1:6" ht="11.25">
      <c r="A67" s="1" t="s">
        <v>81</v>
      </c>
      <c r="E67" s="9">
        <f>+F8*100/B8</f>
        <v>17.892405332878987</v>
      </c>
      <c r="F67" s="9">
        <f>+E67*100/MM!E67</f>
        <v>126.8691538639076</v>
      </c>
    </row>
    <row r="68" spans="1:6" ht="11.25">
      <c r="A68" s="1" t="s">
        <v>44</v>
      </c>
      <c r="E68" s="9">
        <f>+(SUM(B10:B12)*100/B$8)</f>
        <v>13.008902329939941</v>
      </c>
      <c r="F68" s="9">
        <f>+E68*100/MM!E68</f>
        <v>97.5238747490157</v>
      </c>
    </row>
    <row r="69" spans="1:6" ht="11.25">
      <c r="A69" s="1" t="s">
        <v>45</v>
      </c>
      <c r="E69" s="9">
        <f>+(SUM(B23:B30)*100/B$8)</f>
        <v>17.86386676321506</v>
      </c>
      <c r="F69" s="9">
        <f>+E69*100/MM!E69</f>
        <v>88.18269569916276</v>
      </c>
    </row>
    <row r="70" spans="1:6" ht="11.25">
      <c r="A70" s="1" t="s">
        <v>46</v>
      </c>
      <c r="E70" s="9">
        <f>+(SUM(B26:B30)*100/B$8)</f>
        <v>7.023469778932572</v>
      </c>
      <c r="F70" s="9">
        <f>+E70*100/MM!E70</f>
        <v>96.39473581336664</v>
      </c>
    </row>
    <row r="71" spans="1:6" ht="11.25">
      <c r="A71" s="1" t="s">
        <v>47</v>
      </c>
      <c r="E71" s="9">
        <f>SUM(B10:B12)*100/SUM(B23:B30)</f>
        <v>72.82243258065286</v>
      </c>
      <c r="F71" s="9">
        <f>+E71*100/MM!E71</f>
        <v>110.59298423096588</v>
      </c>
    </row>
    <row r="72" spans="1:6" ht="11.25">
      <c r="A72" s="1" t="s">
        <v>48</v>
      </c>
      <c r="E72" s="9">
        <f>+B10*100/B11</f>
        <v>100.80104135375989</v>
      </c>
      <c r="F72" s="9">
        <f>+E72*100/MM!E72</f>
        <v>103.71946585714382</v>
      </c>
    </row>
    <row r="74" ht="11.25">
      <c r="A74" s="1" t="s">
        <v>49</v>
      </c>
    </row>
    <row r="75" ht="11.25">
      <c r="A75" s="1" t="s">
        <v>90</v>
      </c>
    </row>
    <row r="77" ht="11.25">
      <c r="A77" s="1" t="s">
        <v>88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16">
      <selection activeCell="P41" sqref="P41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9" ht="12" thickBot="1">
      <c r="A1" s="11" t="s">
        <v>21</v>
      </c>
      <c r="B1" s="11"/>
      <c r="E1" s="11" t="s">
        <v>22</v>
      </c>
      <c r="F1" s="11" t="s">
        <v>37</v>
      </c>
      <c r="I1" s="38" t="str">
        <f>F1&amp;" "&amp;MM!$I$1</f>
        <v>14. MORATALAZ 01.01.19</v>
      </c>
    </row>
    <row r="2" spans="1:7" ht="12" thickBot="1">
      <c r="A2" s="11" t="s">
        <v>77</v>
      </c>
      <c r="B2" s="11"/>
      <c r="G2" s="21" t="s">
        <v>84</v>
      </c>
    </row>
    <row r="3" spans="1:9" ht="11.25">
      <c r="A3" s="11" t="s">
        <v>92</v>
      </c>
      <c r="B3" s="11"/>
      <c r="I3" s="36" t="s">
        <v>87</v>
      </c>
    </row>
    <row r="4" spans="1:2" ht="12" thickBot="1">
      <c r="A4" s="11"/>
      <c r="B4" s="11"/>
    </row>
    <row r="5" spans="1:8" ht="12" thickBot="1">
      <c r="A5" s="40" t="s">
        <v>23</v>
      </c>
      <c r="B5" s="43" t="s">
        <v>80</v>
      </c>
      <c r="C5" s="42" t="s">
        <v>78</v>
      </c>
      <c r="D5" s="42"/>
      <c r="E5" s="42"/>
      <c r="F5" s="42" t="s">
        <v>79</v>
      </c>
      <c r="G5" s="42"/>
      <c r="H5" s="42"/>
    </row>
    <row r="6" spans="1:8" ht="18" customHeight="1" thickBot="1">
      <c r="A6" s="41"/>
      <c r="B6" s="44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39">
        <v>94609</v>
      </c>
      <c r="C8" s="2">
        <v>85765</v>
      </c>
      <c r="D8" s="2">
        <v>39334</v>
      </c>
      <c r="E8" s="2">
        <v>46431</v>
      </c>
      <c r="F8" s="2">
        <v>8843</v>
      </c>
      <c r="G8" s="2">
        <v>3875</v>
      </c>
      <c r="H8" s="2">
        <v>4968</v>
      </c>
    </row>
    <row r="9" spans="1:8" ht="11.25">
      <c r="A9" s="6"/>
      <c r="B9" s="39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39">
        <v>3134</v>
      </c>
      <c r="C10" s="2">
        <v>2765</v>
      </c>
      <c r="D10" s="10">
        <v>1392</v>
      </c>
      <c r="E10" s="10">
        <v>1373</v>
      </c>
      <c r="F10" s="2">
        <v>369</v>
      </c>
      <c r="G10" s="10">
        <v>176</v>
      </c>
      <c r="H10" s="10">
        <v>193</v>
      </c>
      <c r="I10" s="9">
        <f>-D10/$B$8*100</f>
        <v>-1.471318796309019</v>
      </c>
      <c r="J10" s="9">
        <f>E10/$B$8*100</f>
        <v>1.4512361403249163</v>
      </c>
      <c r="L10" s="9">
        <f>-G10/$B$8*100</f>
        <v>-0.1860288133264277</v>
      </c>
      <c r="M10" s="9">
        <f>H10/$B$8*100</f>
        <v>0.20399750552273038</v>
      </c>
    </row>
    <row r="11" spans="1:13" ht="11.25">
      <c r="A11" s="7" t="s">
        <v>6</v>
      </c>
      <c r="B11" s="39">
        <v>3336</v>
      </c>
      <c r="C11" s="2">
        <v>2987</v>
      </c>
      <c r="D11" s="10">
        <v>1530</v>
      </c>
      <c r="E11" s="10">
        <v>1457</v>
      </c>
      <c r="F11" s="2">
        <v>349</v>
      </c>
      <c r="G11" s="10">
        <v>161</v>
      </c>
      <c r="H11" s="10">
        <v>188</v>
      </c>
      <c r="I11" s="9">
        <f aca="true" t="shared" si="0" ref="I11:I30">-D11/$B$8*100</f>
        <v>-1.6171822976672408</v>
      </c>
      <c r="J11" s="9">
        <f aca="true" t="shared" si="1" ref="J11:J30">E11/$B$8*100</f>
        <v>1.5400226194125295</v>
      </c>
      <c r="L11" s="9">
        <f aca="true" t="shared" si="2" ref="L11:L30">-G11/$B$8*100</f>
        <v>-0.17017408491792535</v>
      </c>
      <c r="M11" s="9">
        <f aca="true" t="shared" si="3" ref="M11:M30">H11/$B$8*100</f>
        <v>0.19871259605322963</v>
      </c>
    </row>
    <row r="12" spans="1:13" ht="11.25">
      <c r="A12" s="7" t="s">
        <v>7</v>
      </c>
      <c r="B12" s="39">
        <v>3912</v>
      </c>
      <c r="C12" s="2">
        <v>3596</v>
      </c>
      <c r="D12" s="10">
        <v>1844</v>
      </c>
      <c r="E12" s="10">
        <v>1752</v>
      </c>
      <c r="F12" s="2">
        <v>315</v>
      </c>
      <c r="G12" s="10">
        <v>163</v>
      </c>
      <c r="H12" s="10">
        <v>152</v>
      </c>
      <c r="I12" s="9">
        <f t="shared" si="0"/>
        <v>-1.9490746123518903</v>
      </c>
      <c r="J12" s="9">
        <f t="shared" si="1"/>
        <v>1.8518322781130758</v>
      </c>
      <c r="L12" s="9">
        <f t="shared" si="2"/>
        <v>-0.17228804870572567</v>
      </c>
      <c r="M12" s="9">
        <f t="shared" si="3"/>
        <v>0.16066124787282393</v>
      </c>
    </row>
    <row r="13" spans="1:13" ht="11.25">
      <c r="A13" s="7" t="s">
        <v>4</v>
      </c>
      <c r="B13" s="39">
        <v>4434</v>
      </c>
      <c r="C13" s="2">
        <v>4037</v>
      </c>
      <c r="D13" s="10">
        <v>2004</v>
      </c>
      <c r="E13" s="10">
        <v>2033</v>
      </c>
      <c r="F13" s="2">
        <v>397</v>
      </c>
      <c r="G13" s="10">
        <v>215</v>
      </c>
      <c r="H13" s="10">
        <v>182</v>
      </c>
      <c r="I13" s="9">
        <f t="shared" si="0"/>
        <v>-2.1181917153759158</v>
      </c>
      <c r="J13" s="9">
        <f t="shared" si="1"/>
        <v>2.14884419029902</v>
      </c>
      <c r="L13" s="9">
        <f t="shared" si="2"/>
        <v>-0.22725110718853384</v>
      </c>
      <c r="M13" s="9">
        <f t="shared" si="3"/>
        <v>0.19237070468982867</v>
      </c>
    </row>
    <row r="14" spans="1:13" ht="11.25">
      <c r="A14" s="7" t="s">
        <v>8</v>
      </c>
      <c r="B14" s="39">
        <v>5199</v>
      </c>
      <c r="C14" s="2">
        <v>4327</v>
      </c>
      <c r="D14" s="10">
        <v>2224</v>
      </c>
      <c r="E14" s="10">
        <v>2103</v>
      </c>
      <c r="F14" s="2">
        <v>872</v>
      </c>
      <c r="G14" s="10">
        <v>377</v>
      </c>
      <c r="H14" s="10">
        <v>495</v>
      </c>
      <c r="I14" s="9">
        <f t="shared" si="0"/>
        <v>-2.3507277320339504</v>
      </c>
      <c r="J14" s="9">
        <f t="shared" si="1"/>
        <v>2.222832922872031</v>
      </c>
      <c r="L14" s="9">
        <f t="shared" si="2"/>
        <v>-0.39848217400035935</v>
      </c>
      <c r="M14" s="9">
        <f t="shared" si="3"/>
        <v>0.5232060374805779</v>
      </c>
    </row>
    <row r="15" spans="1:13" ht="11.25">
      <c r="A15" s="7" t="s">
        <v>9</v>
      </c>
      <c r="B15" s="39">
        <v>5321</v>
      </c>
      <c r="C15" s="2">
        <v>4265</v>
      </c>
      <c r="D15" s="10">
        <v>2188</v>
      </c>
      <c r="E15" s="10">
        <v>2077</v>
      </c>
      <c r="F15" s="2">
        <v>1056</v>
      </c>
      <c r="G15" s="10">
        <v>447</v>
      </c>
      <c r="H15" s="10">
        <v>609</v>
      </c>
      <c r="I15" s="9">
        <f t="shared" si="0"/>
        <v>-2.3126763838535447</v>
      </c>
      <c r="J15" s="9">
        <f t="shared" si="1"/>
        <v>2.195351393630627</v>
      </c>
      <c r="L15" s="9">
        <f t="shared" si="2"/>
        <v>-0.4724709065733704</v>
      </c>
      <c r="M15" s="9">
        <f t="shared" si="3"/>
        <v>0.6437019733851959</v>
      </c>
    </row>
    <row r="16" spans="1:13" ht="11.25">
      <c r="A16" s="7" t="s">
        <v>10</v>
      </c>
      <c r="B16" s="39">
        <v>5083</v>
      </c>
      <c r="C16" s="2">
        <v>3953</v>
      </c>
      <c r="D16" s="10">
        <v>1957</v>
      </c>
      <c r="E16" s="10">
        <v>1996</v>
      </c>
      <c r="F16" s="2">
        <v>1130</v>
      </c>
      <c r="G16" s="10">
        <v>492</v>
      </c>
      <c r="H16" s="10">
        <v>638</v>
      </c>
      <c r="I16" s="9">
        <f t="shared" si="0"/>
        <v>-2.068513566362608</v>
      </c>
      <c r="J16" s="9">
        <f t="shared" si="1"/>
        <v>2.1097358602247143</v>
      </c>
      <c r="L16" s="9">
        <f t="shared" si="2"/>
        <v>-0.5200350917988774</v>
      </c>
      <c r="M16" s="9">
        <f t="shared" si="3"/>
        <v>0.6743544483083005</v>
      </c>
    </row>
    <row r="17" spans="1:13" ht="11.25">
      <c r="A17" s="7" t="s">
        <v>11</v>
      </c>
      <c r="B17" s="39">
        <v>5487</v>
      </c>
      <c r="C17" s="2">
        <v>4424</v>
      </c>
      <c r="D17" s="10">
        <v>2223</v>
      </c>
      <c r="E17" s="10">
        <v>2201</v>
      </c>
      <c r="F17" s="2">
        <v>1063</v>
      </c>
      <c r="G17" s="10">
        <v>484</v>
      </c>
      <c r="H17" s="10">
        <v>579</v>
      </c>
      <c r="I17" s="9">
        <f t="shared" si="0"/>
        <v>-2.34967075014005</v>
      </c>
      <c r="J17" s="9">
        <f t="shared" si="1"/>
        <v>2.3264171484742464</v>
      </c>
      <c r="L17" s="9">
        <f t="shared" si="2"/>
        <v>-0.5115792366476762</v>
      </c>
      <c r="M17" s="9">
        <f t="shared" si="3"/>
        <v>0.6119925165681912</v>
      </c>
    </row>
    <row r="18" spans="1:13" ht="11.25">
      <c r="A18" s="7" t="s">
        <v>12</v>
      </c>
      <c r="B18" s="39">
        <v>5991</v>
      </c>
      <c r="C18" s="2">
        <v>5059</v>
      </c>
      <c r="D18" s="10">
        <v>2388</v>
      </c>
      <c r="E18" s="10">
        <v>2671</v>
      </c>
      <c r="F18" s="2">
        <v>932</v>
      </c>
      <c r="G18" s="10">
        <v>405</v>
      </c>
      <c r="H18" s="10">
        <v>527</v>
      </c>
      <c r="I18" s="9">
        <f t="shared" si="0"/>
        <v>-2.524072762633576</v>
      </c>
      <c r="J18" s="9">
        <f t="shared" si="1"/>
        <v>2.8231986386073205</v>
      </c>
      <c r="L18" s="9">
        <f t="shared" si="2"/>
        <v>-0.42807766702956374</v>
      </c>
      <c r="M18" s="9">
        <f t="shared" si="3"/>
        <v>0.5570294580853831</v>
      </c>
    </row>
    <row r="19" spans="1:13" ht="11.25">
      <c r="A19" s="7" t="s">
        <v>13</v>
      </c>
      <c r="B19" s="39">
        <v>6984</v>
      </c>
      <c r="C19" s="2">
        <v>6277</v>
      </c>
      <c r="D19" s="10">
        <v>2942</v>
      </c>
      <c r="E19" s="10">
        <v>3335</v>
      </c>
      <c r="F19" s="2">
        <v>707</v>
      </c>
      <c r="G19" s="10">
        <v>334</v>
      </c>
      <c r="H19" s="10">
        <v>373</v>
      </c>
      <c r="I19" s="9">
        <f t="shared" si="0"/>
        <v>-3.109640731854263</v>
      </c>
      <c r="J19" s="9">
        <f t="shared" si="1"/>
        <v>3.525034616157025</v>
      </c>
      <c r="L19" s="9">
        <f t="shared" si="2"/>
        <v>-0.3530319525626526</v>
      </c>
      <c r="M19" s="9">
        <f t="shared" si="3"/>
        <v>0.39425424642475876</v>
      </c>
    </row>
    <row r="20" spans="1:13" ht="11.25">
      <c r="A20" s="7" t="s">
        <v>14</v>
      </c>
      <c r="B20" s="39">
        <v>7907</v>
      </c>
      <c r="C20" s="2">
        <v>7348</v>
      </c>
      <c r="D20" s="10">
        <v>3388</v>
      </c>
      <c r="E20" s="10">
        <v>3960</v>
      </c>
      <c r="F20" s="2">
        <v>559</v>
      </c>
      <c r="G20" s="10">
        <v>222</v>
      </c>
      <c r="H20" s="10">
        <v>337</v>
      </c>
      <c r="I20" s="9">
        <f t="shared" si="0"/>
        <v>-3.581054656533734</v>
      </c>
      <c r="J20" s="9">
        <f t="shared" si="1"/>
        <v>4.185648299844623</v>
      </c>
      <c r="L20" s="9">
        <f t="shared" si="2"/>
        <v>-0.23464998044583496</v>
      </c>
      <c r="M20" s="9">
        <f t="shared" si="3"/>
        <v>0.3562028982443531</v>
      </c>
    </row>
    <row r="21" spans="1:13" ht="11.25">
      <c r="A21" s="7" t="s">
        <v>15</v>
      </c>
      <c r="B21" s="39">
        <v>7399</v>
      </c>
      <c r="C21" s="2">
        <v>6997</v>
      </c>
      <c r="D21" s="10">
        <v>3285</v>
      </c>
      <c r="E21" s="10">
        <v>3712</v>
      </c>
      <c r="F21" s="2">
        <v>402</v>
      </c>
      <c r="G21" s="10">
        <v>149</v>
      </c>
      <c r="H21" s="10">
        <v>253</v>
      </c>
      <c r="I21" s="9">
        <f t="shared" si="0"/>
        <v>-3.472185521462017</v>
      </c>
      <c r="J21" s="9">
        <f t="shared" si="1"/>
        <v>3.9235167901573846</v>
      </c>
      <c r="L21" s="9">
        <f t="shared" si="2"/>
        <v>-0.15749030219112348</v>
      </c>
      <c r="M21" s="9">
        <f t="shared" si="3"/>
        <v>0.26741641915673986</v>
      </c>
    </row>
    <row r="22" spans="1:13" ht="11.25">
      <c r="A22" s="7" t="s">
        <v>16</v>
      </c>
      <c r="B22" s="39">
        <v>5775</v>
      </c>
      <c r="C22" s="2">
        <v>5496</v>
      </c>
      <c r="D22" s="10">
        <v>2439</v>
      </c>
      <c r="E22" s="10">
        <v>3057</v>
      </c>
      <c r="F22" s="2">
        <v>279</v>
      </c>
      <c r="G22" s="10">
        <v>96</v>
      </c>
      <c r="H22" s="10">
        <v>183</v>
      </c>
      <c r="I22" s="9">
        <f t="shared" si="0"/>
        <v>-2.5779788392224843</v>
      </c>
      <c r="J22" s="9">
        <f t="shared" si="1"/>
        <v>3.231193649652781</v>
      </c>
      <c r="L22" s="9">
        <f t="shared" si="2"/>
        <v>-0.10147026181441512</v>
      </c>
      <c r="M22" s="9">
        <f t="shared" si="3"/>
        <v>0.1934276865837288</v>
      </c>
    </row>
    <row r="23" spans="1:13" ht="11.25">
      <c r="A23" s="7" t="s">
        <v>17</v>
      </c>
      <c r="B23" s="39">
        <v>4840</v>
      </c>
      <c r="C23" s="2">
        <v>4662</v>
      </c>
      <c r="D23" s="10">
        <v>2004</v>
      </c>
      <c r="E23" s="10">
        <v>2658</v>
      </c>
      <c r="F23" s="2">
        <v>178</v>
      </c>
      <c r="G23" s="10">
        <v>66</v>
      </c>
      <c r="H23" s="10">
        <v>112</v>
      </c>
      <c r="I23" s="9">
        <f t="shared" si="0"/>
        <v>-2.1181917153759158</v>
      </c>
      <c r="J23" s="9">
        <f t="shared" si="1"/>
        <v>2.8094578739866187</v>
      </c>
      <c r="L23" s="9">
        <f t="shared" si="2"/>
        <v>-0.06976080499741039</v>
      </c>
      <c r="M23" s="9">
        <f t="shared" si="3"/>
        <v>0.11838197211681764</v>
      </c>
    </row>
    <row r="24" spans="1:13" ht="11.25">
      <c r="A24" s="7" t="s">
        <v>18</v>
      </c>
      <c r="B24" s="39">
        <v>5073</v>
      </c>
      <c r="C24" s="2">
        <v>4980</v>
      </c>
      <c r="D24" s="10">
        <v>2005</v>
      </c>
      <c r="E24" s="10">
        <v>2975</v>
      </c>
      <c r="F24" s="2">
        <v>93</v>
      </c>
      <c r="G24" s="10">
        <v>33</v>
      </c>
      <c r="H24" s="10">
        <v>60</v>
      </c>
      <c r="I24" s="9">
        <f t="shared" si="0"/>
        <v>-2.119248697269816</v>
      </c>
      <c r="J24" s="9">
        <f t="shared" si="1"/>
        <v>3.1445211343529684</v>
      </c>
      <c r="L24" s="9">
        <f t="shared" si="2"/>
        <v>-0.03488040249870519</v>
      </c>
      <c r="M24" s="9">
        <f t="shared" si="3"/>
        <v>0.06341891363400945</v>
      </c>
    </row>
    <row r="25" spans="1:13" ht="11.25">
      <c r="A25" s="8" t="s">
        <v>19</v>
      </c>
      <c r="B25" s="39">
        <v>4997</v>
      </c>
      <c r="C25" s="2">
        <v>4929</v>
      </c>
      <c r="D25" s="10">
        <v>1962</v>
      </c>
      <c r="E25" s="10">
        <v>2967</v>
      </c>
      <c r="F25" s="2">
        <v>68</v>
      </c>
      <c r="G25" s="10">
        <v>30</v>
      </c>
      <c r="H25" s="10">
        <v>38</v>
      </c>
      <c r="I25" s="9">
        <f t="shared" si="0"/>
        <v>-2.0737984758321093</v>
      </c>
      <c r="J25" s="9">
        <f t="shared" si="1"/>
        <v>3.136065279201767</v>
      </c>
      <c r="L25" s="9">
        <f t="shared" si="2"/>
        <v>-0.031709456817004725</v>
      </c>
      <c r="M25" s="9">
        <f t="shared" si="3"/>
        <v>0.04016531196820598</v>
      </c>
    </row>
    <row r="26" spans="1:13" ht="11.25">
      <c r="A26" s="8" t="s">
        <v>20</v>
      </c>
      <c r="B26" s="39">
        <v>4937</v>
      </c>
      <c r="C26" s="2">
        <v>4900</v>
      </c>
      <c r="D26" s="10">
        <v>1881</v>
      </c>
      <c r="E26" s="10">
        <v>3019</v>
      </c>
      <c r="F26" s="2">
        <v>37</v>
      </c>
      <c r="G26" s="10">
        <v>12</v>
      </c>
      <c r="H26" s="10">
        <v>25</v>
      </c>
      <c r="I26" s="9">
        <f t="shared" si="0"/>
        <v>-1.9881829424261963</v>
      </c>
      <c r="J26" s="9">
        <f t="shared" si="1"/>
        <v>3.191028337684575</v>
      </c>
      <c r="L26" s="9">
        <f t="shared" si="2"/>
        <v>-0.01268378272680189</v>
      </c>
      <c r="M26" s="9">
        <f t="shared" si="3"/>
        <v>0.02642454734750394</v>
      </c>
    </row>
    <row r="27" spans="1:13" ht="11.25">
      <c r="A27" s="8" t="s">
        <v>73</v>
      </c>
      <c r="B27" s="39">
        <v>3309</v>
      </c>
      <c r="C27" s="2">
        <v>3286</v>
      </c>
      <c r="D27" s="10">
        <v>1254</v>
      </c>
      <c r="E27" s="10">
        <v>2032</v>
      </c>
      <c r="F27" s="2">
        <v>23</v>
      </c>
      <c r="G27" s="10">
        <v>8</v>
      </c>
      <c r="H27" s="10">
        <v>15</v>
      </c>
      <c r="I27" s="9">
        <f t="shared" si="0"/>
        <v>-1.3254552949507974</v>
      </c>
      <c r="J27" s="9">
        <f t="shared" si="1"/>
        <v>2.14778720840512</v>
      </c>
      <c r="L27" s="9">
        <f t="shared" si="2"/>
        <v>-0.00845585515120126</v>
      </c>
      <c r="M27" s="9">
        <f t="shared" si="3"/>
        <v>0.015854728408502362</v>
      </c>
    </row>
    <row r="28" spans="1:13" ht="11.25">
      <c r="A28" s="8" t="s">
        <v>74</v>
      </c>
      <c r="B28" s="39">
        <v>1195</v>
      </c>
      <c r="C28" s="2">
        <v>1186</v>
      </c>
      <c r="D28" s="10">
        <v>361</v>
      </c>
      <c r="E28" s="10">
        <v>825</v>
      </c>
      <c r="F28" s="2">
        <v>9</v>
      </c>
      <c r="G28" s="10">
        <v>3</v>
      </c>
      <c r="H28" s="10">
        <v>6</v>
      </c>
      <c r="I28" s="9">
        <f t="shared" si="0"/>
        <v>-0.38157046369795683</v>
      </c>
      <c r="J28" s="9">
        <f t="shared" si="1"/>
        <v>0.87201006246763</v>
      </c>
      <c r="L28" s="9">
        <f t="shared" si="2"/>
        <v>-0.0031709456817004726</v>
      </c>
      <c r="M28" s="9">
        <f t="shared" si="3"/>
        <v>0.006341891363400945</v>
      </c>
    </row>
    <row r="29" spans="1:13" ht="11.25">
      <c r="A29" s="8" t="s">
        <v>75</v>
      </c>
      <c r="B29" s="39">
        <v>255</v>
      </c>
      <c r="C29" s="2">
        <v>250</v>
      </c>
      <c r="D29" s="10">
        <v>57</v>
      </c>
      <c r="E29" s="10">
        <v>193</v>
      </c>
      <c r="F29" s="2">
        <v>5</v>
      </c>
      <c r="G29" s="10">
        <v>2</v>
      </c>
      <c r="H29" s="10">
        <v>3</v>
      </c>
      <c r="I29" s="9">
        <f t="shared" si="0"/>
        <v>-0.060247967952308974</v>
      </c>
      <c r="J29" s="9">
        <f t="shared" si="1"/>
        <v>0.20399750552273038</v>
      </c>
      <c r="L29" s="9">
        <f t="shared" si="2"/>
        <v>-0.002113963787800315</v>
      </c>
      <c r="M29" s="9">
        <f t="shared" si="3"/>
        <v>0.0031709456817004726</v>
      </c>
    </row>
    <row r="30" spans="1:13" ht="11.25">
      <c r="A30" s="8" t="s">
        <v>76</v>
      </c>
      <c r="B30" s="39">
        <v>41</v>
      </c>
      <c r="C30" s="2">
        <v>41</v>
      </c>
      <c r="D30" s="1">
        <v>6</v>
      </c>
      <c r="E30" s="1">
        <v>35</v>
      </c>
      <c r="F30" s="2">
        <v>0</v>
      </c>
      <c r="G30" s="10">
        <v>0</v>
      </c>
      <c r="H30" s="10">
        <v>0</v>
      </c>
      <c r="I30" s="9">
        <f t="shared" si="0"/>
        <v>-0.006341891363400945</v>
      </c>
      <c r="J30" s="9">
        <f t="shared" si="1"/>
        <v>0.036994366286505515</v>
      </c>
      <c r="L30" s="9">
        <f t="shared" si="2"/>
        <v>0</v>
      </c>
      <c r="M30" s="9">
        <f t="shared" si="3"/>
        <v>0</v>
      </c>
    </row>
    <row r="31" spans="1:8" ht="11.25">
      <c r="A31" s="8" t="s">
        <v>85</v>
      </c>
      <c r="B31" s="19">
        <f>+C31+F31</f>
        <v>0</v>
      </c>
      <c r="C31" s="2">
        <f>+D31+E31</f>
        <v>0</v>
      </c>
      <c r="D31" s="1">
        <v>0</v>
      </c>
      <c r="E31" s="1">
        <v>0</v>
      </c>
      <c r="F31" s="2"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89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83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82</v>
      </c>
      <c r="F65" s="15" t="s">
        <v>50</v>
      </c>
    </row>
    <row r="67" spans="1:6" ht="11.25">
      <c r="A67" s="1" t="s">
        <v>81</v>
      </c>
      <c r="E67" s="9">
        <f>+F8*100/B8</f>
        <v>9.346890887759093</v>
      </c>
      <c r="F67" s="9">
        <f>+E67*100/MM!E67</f>
        <v>66.27572515413485</v>
      </c>
    </row>
    <row r="68" spans="1:6" ht="11.25">
      <c r="A68" s="1" t="s">
        <v>44</v>
      </c>
      <c r="E68" s="9">
        <f>+(SUM(B10:B12)*100/B$8)</f>
        <v>10.973586022471435</v>
      </c>
      <c r="F68" s="9">
        <f>+E68*100/MM!E68</f>
        <v>82.26571325237974</v>
      </c>
    </row>
    <row r="69" spans="1:6" ht="11.25">
      <c r="A69" s="1" t="s">
        <v>45</v>
      </c>
      <c r="E69" s="9">
        <f>+(SUM(B23:B30)*100/B$8)</f>
        <v>26.051432738957182</v>
      </c>
      <c r="F69" s="9">
        <f>+E69*100/MM!E69</f>
        <v>128.59956896214626</v>
      </c>
    </row>
    <row r="70" spans="1:6" ht="11.25">
      <c r="A70" s="1" t="s">
        <v>46</v>
      </c>
      <c r="E70" s="9">
        <f>+(SUM(B26:B30)*100/B$8)</f>
        <v>10.291832700905834</v>
      </c>
      <c r="F70" s="9">
        <f>+E70*100/MM!E70</f>
        <v>141.25190617534938</v>
      </c>
    </row>
    <row r="71" spans="1:6" ht="11.25">
      <c r="A71" s="1" t="s">
        <v>47</v>
      </c>
      <c r="E71" s="9">
        <f>SUM(B10:B12)*100/SUM(B23:B30)</f>
        <v>42.1227735627054</v>
      </c>
      <c r="F71" s="9">
        <f>+E71*100/MM!E71</f>
        <v>63.97044244883506</v>
      </c>
    </row>
    <row r="72" spans="1:6" ht="11.25">
      <c r="A72" s="1" t="s">
        <v>48</v>
      </c>
      <c r="E72" s="9">
        <f>+B10*100/B11</f>
        <v>93.94484412470024</v>
      </c>
      <c r="F72" s="9">
        <f>+E72*100/MM!E72</f>
        <v>96.664765778068</v>
      </c>
    </row>
    <row r="74" ht="11.25">
      <c r="A74" s="1" t="s">
        <v>49</v>
      </c>
    </row>
    <row r="75" ht="11.25">
      <c r="A75" s="1" t="s">
        <v>90</v>
      </c>
    </row>
    <row r="77" ht="11.25">
      <c r="A77" s="1" t="s">
        <v>88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13">
      <selection activeCell="P41" sqref="P41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9" ht="12" thickBot="1">
      <c r="A1" s="11" t="s">
        <v>21</v>
      </c>
      <c r="B1" s="11"/>
      <c r="E1" s="11" t="s">
        <v>22</v>
      </c>
      <c r="F1" s="11" t="s">
        <v>38</v>
      </c>
      <c r="I1" s="38" t="str">
        <f>F1&amp;" "&amp;MM!$I$1</f>
        <v>15. CIUDAD LINEAL 01.01.19</v>
      </c>
    </row>
    <row r="2" spans="1:7" ht="12" thickBot="1">
      <c r="A2" s="11" t="s">
        <v>77</v>
      </c>
      <c r="B2" s="11"/>
      <c r="G2" s="21" t="s">
        <v>84</v>
      </c>
    </row>
    <row r="3" spans="1:9" ht="11.25">
      <c r="A3" s="11" t="s">
        <v>92</v>
      </c>
      <c r="B3" s="11"/>
      <c r="I3" s="36" t="s">
        <v>87</v>
      </c>
    </row>
    <row r="4" spans="1:2" ht="12" thickBot="1">
      <c r="A4" s="11"/>
      <c r="B4" s="11"/>
    </row>
    <row r="5" spans="1:8" ht="12" thickBot="1">
      <c r="A5" s="40" t="s">
        <v>23</v>
      </c>
      <c r="B5" s="43" t="s">
        <v>80</v>
      </c>
      <c r="C5" s="42" t="s">
        <v>78</v>
      </c>
      <c r="D5" s="42"/>
      <c r="E5" s="42"/>
      <c r="F5" s="42" t="s">
        <v>79</v>
      </c>
      <c r="G5" s="42"/>
      <c r="H5" s="42"/>
    </row>
    <row r="6" spans="1:8" ht="18" customHeight="1" thickBot="1">
      <c r="A6" s="41"/>
      <c r="B6" s="44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39">
        <v>216270</v>
      </c>
      <c r="C8" s="2">
        <v>185595</v>
      </c>
      <c r="D8" s="2">
        <v>84437</v>
      </c>
      <c r="E8" s="2">
        <v>101158</v>
      </c>
      <c r="F8" s="2">
        <v>30671</v>
      </c>
      <c r="G8" s="2">
        <v>13931</v>
      </c>
      <c r="H8" s="2">
        <v>16740</v>
      </c>
    </row>
    <row r="9" spans="1:8" ht="11.25">
      <c r="A9" s="6"/>
      <c r="B9" s="39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39">
        <v>8287</v>
      </c>
      <c r="C10" s="2">
        <v>6949</v>
      </c>
      <c r="D10" s="10">
        <v>3600</v>
      </c>
      <c r="E10" s="10">
        <v>3349</v>
      </c>
      <c r="F10" s="2">
        <v>1336</v>
      </c>
      <c r="G10" s="10">
        <v>713</v>
      </c>
      <c r="H10" s="10">
        <v>623</v>
      </c>
      <c r="I10" s="9">
        <f>-D10/$B$8*100</f>
        <v>-1.6645859342488558</v>
      </c>
      <c r="J10" s="9">
        <f>E10/$B$8*100</f>
        <v>1.5485273038331715</v>
      </c>
      <c r="L10" s="9">
        <f>-G10/$B$8*100</f>
        <v>-0.32968049197762056</v>
      </c>
      <c r="M10" s="9">
        <f>H10/$B$8*100</f>
        <v>0.2880658436213992</v>
      </c>
    </row>
    <row r="11" spans="1:13" ht="11.25">
      <c r="A11" s="7" t="s">
        <v>6</v>
      </c>
      <c r="B11" s="39">
        <v>8375</v>
      </c>
      <c r="C11" s="2">
        <v>7256</v>
      </c>
      <c r="D11" s="10">
        <v>3741</v>
      </c>
      <c r="E11" s="10">
        <v>3515</v>
      </c>
      <c r="F11" s="2">
        <v>1118</v>
      </c>
      <c r="G11" s="10">
        <v>561</v>
      </c>
      <c r="H11" s="10">
        <v>557</v>
      </c>
      <c r="I11" s="9">
        <f aca="true" t="shared" si="0" ref="I11:I30">-D11/$B$8*100</f>
        <v>-1.7297822166736025</v>
      </c>
      <c r="J11" s="9">
        <f aca="true" t="shared" si="1" ref="J11:J30">E11/$B$8*100</f>
        <v>1.625283210801313</v>
      </c>
      <c r="L11" s="9">
        <f aca="true" t="shared" si="2" ref="L11:L30">-G11/$B$8*100</f>
        <v>-0.25939797475378</v>
      </c>
      <c r="M11" s="9">
        <f aca="true" t="shared" si="3" ref="M11:M30">H11/$B$8*100</f>
        <v>0.25754843482683687</v>
      </c>
    </row>
    <row r="12" spans="1:13" ht="11.25">
      <c r="A12" s="7" t="s">
        <v>7</v>
      </c>
      <c r="B12" s="39">
        <v>9023</v>
      </c>
      <c r="C12" s="2">
        <v>8145</v>
      </c>
      <c r="D12" s="10">
        <v>4117</v>
      </c>
      <c r="E12" s="10">
        <v>4028</v>
      </c>
      <c r="F12" s="2">
        <v>877</v>
      </c>
      <c r="G12" s="10">
        <v>427</v>
      </c>
      <c r="H12" s="10">
        <v>450</v>
      </c>
      <c r="I12" s="9">
        <f t="shared" si="0"/>
        <v>-1.9036389698062608</v>
      </c>
      <c r="J12" s="9">
        <f t="shared" si="1"/>
        <v>1.8624867064317752</v>
      </c>
      <c r="L12" s="9">
        <f t="shared" si="2"/>
        <v>-0.1974383872011837</v>
      </c>
      <c r="M12" s="9">
        <f t="shared" si="3"/>
        <v>0.20807324178110698</v>
      </c>
    </row>
    <row r="13" spans="1:13" ht="11.25">
      <c r="A13" s="7" t="s">
        <v>4</v>
      </c>
      <c r="B13" s="39">
        <v>9578</v>
      </c>
      <c r="C13" s="2">
        <v>8412</v>
      </c>
      <c r="D13" s="10">
        <v>4306</v>
      </c>
      <c r="E13" s="10">
        <v>4106</v>
      </c>
      <c r="F13" s="2">
        <v>1166</v>
      </c>
      <c r="G13" s="10">
        <v>603</v>
      </c>
      <c r="H13" s="10">
        <v>563</v>
      </c>
      <c r="I13" s="9">
        <f t="shared" si="0"/>
        <v>-1.9910297313543257</v>
      </c>
      <c r="J13" s="9">
        <f t="shared" si="1"/>
        <v>1.8985527350071667</v>
      </c>
      <c r="L13" s="9">
        <f t="shared" si="2"/>
        <v>-0.2788181439866833</v>
      </c>
      <c r="M13" s="9">
        <f t="shared" si="3"/>
        <v>0.2603227447172516</v>
      </c>
    </row>
    <row r="14" spans="1:13" ht="11.25">
      <c r="A14" s="7" t="s">
        <v>8</v>
      </c>
      <c r="B14" s="39">
        <v>10888</v>
      </c>
      <c r="C14" s="2">
        <v>8482</v>
      </c>
      <c r="D14" s="10">
        <v>4328</v>
      </c>
      <c r="E14" s="10">
        <v>4154</v>
      </c>
      <c r="F14" s="2">
        <v>2406</v>
      </c>
      <c r="G14" s="10">
        <v>1084</v>
      </c>
      <c r="H14" s="10">
        <v>1322</v>
      </c>
      <c r="I14" s="9">
        <f t="shared" si="0"/>
        <v>-2.001202200952513</v>
      </c>
      <c r="J14" s="9">
        <f t="shared" si="1"/>
        <v>1.9207472141304849</v>
      </c>
      <c r="L14" s="9">
        <f t="shared" si="2"/>
        <v>-0.5012253202015999</v>
      </c>
      <c r="M14" s="9">
        <f t="shared" si="3"/>
        <v>0.6112729458547186</v>
      </c>
    </row>
    <row r="15" spans="1:13" ht="11.25">
      <c r="A15" s="7" t="s">
        <v>9</v>
      </c>
      <c r="B15" s="39">
        <v>13464</v>
      </c>
      <c r="C15" s="2">
        <v>9441</v>
      </c>
      <c r="D15" s="10">
        <v>4735</v>
      </c>
      <c r="E15" s="10">
        <v>4706</v>
      </c>
      <c r="F15" s="2">
        <v>4023</v>
      </c>
      <c r="G15" s="10">
        <v>1654</v>
      </c>
      <c r="H15" s="10">
        <v>2369</v>
      </c>
      <c r="I15" s="9">
        <f t="shared" si="0"/>
        <v>-2.189392888518981</v>
      </c>
      <c r="J15" s="9">
        <f t="shared" si="1"/>
        <v>2.175983724048643</v>
      </c>
      <c r="L15" s="9">
        <f t="shared" si="2"/>
        <v>-0.764784759791002</v>
      </c>
      <c r="M15" s="9">
        <f t="shared" si="3"/>
        <v>1.0953900217320942</v>
      </c>
    </row>
    <row r="16" spans="1:13" ht="11.25">
      <c r="A16" s="7" t="s">
        <v>10</v>
      </c>
      <c r="B16" s="39">
        <v>14150</v>
      </c>
      <c r="C16" s="2">
        <v>9875</v>
      </c>
      <c r="D16" s="10">
        <v>4896</v>
      </c>
      <c r="E16" s="10">
        <v>4979</v>
      </c>
      <c r="F16" s="2">
        <v>4275</v>
      </c>
      <c r="G16" s="10">
        <v>1856</v>
      </c>
      <c r="H16" s="10">
        <v>2419</v>
      </c>
      <c r="I16" s="9">
        <f t="shared" si="0"/>
        <v>-2.2638368705784435</v>
      </c>
      <c r="J16" s="9">
        <f t="shared" si="1"/>
        <v>2.3022148240625144</v>
      </c>
      <c r="L16" s="9">
        <f t="shared" si="2"/>
        <v>-0.8581865261016323</v>
      </c>
      <c r="M16" s="9">
        <f t="shared" si="3"/>
        <v>1.1185092708188837</v>
      </c>
    </row>
    <row r="17" spans="1:13" ht="11.25">
      <c r="A17" s="7" t="s">
        <v>11</v>
      </c>
      <c r="B17" s="39">
        <v>15144</v>
      </c>
      <c r="C17" s="2">
        <v>10993</v>
      </c>
      <c r="D17" s="10">
        <v>5303</v>
      </c>
      <c r="E17" s="10">
        <v>5690</v>
      </c>
      <c r="F17" s="2">
        <v>4151</v>
      </c>
      <c r="G17" s="10">
        <v>1957</v>
      </c>
      <c r="H17" s="10">
        <v>2194</v>
      </c>
      <c r="I17" s="9">
        <f t="shared" si="0"/>
        <v>-2.4520275581449114</v>
      </c>
      <c r="J17" s="9">
        <f t="shared" si="1"/>
        <v>2.6309705460766635</v>
      </c>
      <c r="L17" s="9">
        <f t="shared" si="2"/>
        <v>-0.9048874092569473</v>
      </c>
      <c r="M17" s="9">
        <f t="shared" si="3"/>
        <v>1.0144726499283303</v>
      </c>
    </row>
    <row r="18" spans="1:13" ht="11.25">
      <c r="A18" s="7" t="s">
        <v>12</v>
      </c>
      <c r="B18" s="39">
        <v>16286</v>
      </c>
      <c r="C18" s="2">
        <v>12931</v>
      </c>
      <c r="D18" s="10">
        <v>6340</v>
      </c>
      <c r="E18" s="10">
        <v>6591</v>
      </c>
      <c r="F18" s="2">
        <v>3355</v>
      </c>
      <c r="G18" s="10">
        <v>1636</v>
      </c>
      <c r="H18" s="10">
        <v>1719</v>
      </c>
      <c r="I18" s="9">
        <f t="shared" si="0"/>
        <v>-2.931520784204929</v>
      </c>
      <c r="J18" s="9">
        <f t="shared" si="1"/>
        <v>3.047579414620613</v>
      </c>
      <c r="L18" s="9">
        <f t="shared" si="2"/>
        <v>-0.7564618301197576</v>
      </c>
      <c r="M18" s="9">
        <f t="shared" si="3"/>
        <v>0.7948397836038285</v>
      </c>
    </row>
    <row r="19" spans="1:13" ht="11.25">
      <c r="A19" s="7" t="s">
        <v>13</v>
      </c>
      <c r="B19" s="39">
        <v>16064</v>
      </c>
      <c r="C19" s="2">
        <v>13564</v>
      </c>
      <c r="D19" s="10">
        <v>6256</v>
      </c>
      <c r="E19" s="10">
        <v>7308</v>
      </c>
      <c r="F19" s="2">
        <v>2500</v>
      </c>
      <c r="G19" s="10">
        <v>1174</v>
      </c>
      <c r="H19" s="10">
        <v>1326</v>
      </c>
      <c r="I19" s="9">
        <f t="shared" si="0"/>
        <v>-2.8926804457391224</v>
      </c>
      <c r="J19" s="9">
        <f t="shared" si="1"/>
        <v>3.379109446525177</v>
      </c>
      <c r="L19" s="9">
        <f t="shared" si="2"/>
        <v>-0.5428399685578212</v>
      </c>
      <c r="M19" s="9">
        <f t="shared" si="3"/>
        <v>0.6131224857816618</v>
      </c>
    </row>
    <row r="20" spans="1:13" ht="11.25">
      <c r="A20" s="7" t="s">
        <v>14</v>
      </c>
      <c r="B20" s="39">
        <v>16893</v>
      </c>
      <c r="C20" s="2">
        <v>14936</v>
      </c>
      <c r="D20" s="10">
        <v>6775</v>
      </c>
      <c r="E20" s="10">
        <v>8161</v>
      </c>
      <c r="F20" s="2">
        <v>1957</v>
      </c>
      <c r="G20" s="10">
        <v>875</v>
      </c>
      <c r="H20" s="10">
        <v>1082</v>
      </c>
      <c r="I20" s="9">
        <f t="shared" si="0"/>
        <v>-3.1326582512599987</v>
      </c>
      <c r="J20" s="9">
        <f t="shared" si="1"/>
        <v>3.7735238359458085</v>
      </c>
      <c r="L20" s="9">
        <f t="shared" si="2"/>
        <v>-0.4045868590188191</v>
      </c>
      <c r="M20" s="9">
        <f t="shared" si="3"/>
        <v>0.5003005502381282</v>
      </c>
    </row>
    <row r="21" spans="1:13" ht="11.25">
      <c r="A21" s="7" t="s">
        <v>15</v>
      </c>
      <c r="B21" s="39">
        <v>15674</v>
      </c>
      <c r="C21" s="2">
        <v>14336</v>
      </c>
      <c r="D21" s="10">
        <v>6359</v>
      </c>
      <c r="E21" s="10">
        <v>7977</v>
      </c>
      <c r="F21" s="2">
        <v>1338</v>
      </c>
      <c r="G21" s="10">
        <v>563</v>
      </c>
      <c r="H21" s="10">
        <v>775</v>
      </c>
      <c r="I21" s="9">
        <f t="shared" si="0"/>
        <v>-2.940306098857909</v>
      </c>
      <c r="J21" s="9">
        <f t="shared" si="1"/>
        <v>3.688444999306423</v>
      </c>
      <c r="L21" s="9">
        <f t="shared" si="2"/>
        <v>-0.2603227447172516</v>
      </c>
      <c r="M21" s="9">
        <f t="shared" si="3"/>
        <v>0.35834836084523974</v>
      </c>
    </row>
    <row r="22" spans="1:13" ht="11.25">
      <c r="A22" s="7" t="s">
        <v>16</v>
      </c>
      <c r="B22" s="39">
        <v>13063</v>
      </c>
      <c r="C22" s="2">
        <v>12109</v>
      </c>
      <c r="D22" s="10">
        <v>5259</v>
      </c>
      <c r="E22" s="10">
        <v>6850</v>
      </c>
      <c r="F22" s="2">
        <v>954</v>
      </c>
      <c r="G22" s="10">
        <v>363</v>
      </c>
      <c r="H22" s="10">
        <v>591</v>
      </c>
      <c r="I22" s="9">
        <f t="shared" si="0"/>
        <v>-2.4316826189485363</v>
      </c>
      <c r="J22" s="9">
        <f t="shared" si="1"/>
        <v>3.1673371248901834</v>
      </c>
      <c r="L22" s="9">
        <f t="shared" si="2"/>
        <v>-0.16784574837009292</v>
      </c>
      <c r="M22" s="9">
        <f t="shared" si="3"/>
        <v>0.2732695242058538</v>
      </c>
    </row>
    <row r="23" spans="1:13" ht="11.25">
      <c r="A23" s="7" t="s">
        <v>17</v>
      </c>
      <c r="B23" s="39">
        <v>10676</v>
      </c>
      <c r="C23" s="2">
        <v>10151</v>
      </c>
      <c r="D23" s="10">
        <v>4277</v>
      </c>
      <c r="E23" s="10">
        <v>5874</v>
      </c>
      <c r="F23" s="2">
        <v>525</v>
      </c>
      <c r="G23" s="10">
        <v>210</v>
      </c>
      <c r="H23" s="10">
        <v>315</v>
      </c>
      <c r="I23" s="9">
        <f t="shared" si="0"/>
        <v>-1.9776205668839877</v>
      </c>
      <c r="J23" s="9">
        <f t="shared" si="1"/>
        <v>2.7160493827160495</v>
      </c>
      <c r="L23" s="9">
        <f t="shared" si="2"/>
        <v>-0.09710084616451657</v>
      </c>
      <c r="M23" s="9">
        <f t="shared" si="3"/>
        <v>0.14565126924677485</v>
      </c>
    </row>
    <row r="24" spans="1:13" ht="11.25">
      <c r="A24" s="7" t="s">
        <v>18</v>
      </c>
      <c r="B24" s="39">
        <v>10578</v>
      </c>
      <c r="C24" s="2">
        <v>10277</v>
      </c>
      <c r="D24" s="10">
        <v>4226</v>
      </c>
      <c r="E24" s="10">
        <v>6051</v>
      </c>
      <c r="F24" s="2">
        <v>301</v>
      </c>
      <c r="G24" s="10">
        <v>109</v>
      </c>
      <c r="H24" s="10">
        <v>192</v>
      </c>
      <c r="I24" s="9">
        <f t="shared" si="0"/>
        <v>-1.954038932815462</v>
      </c>
      <c r="J24" s="9">
        <f t="shared" si="1"/>
        <v>2.7978915244832847</v>
      </c>
      <c r="L24" s="9">
        <f t="shared" si="2"/>
        <v>-0.05039996300920146</v>
      </c>
      <c r="M24" s="9">
        <f t="shared" si="3"/>
        <v>0.0887779164932723</v>
      </c>
    </row>
    <row r="25" spans="1:13" ht="11.25">
      <c r="A25" s="8" t="s">
        <v>19</v>
      </c>
      <c r="B25" s="39">
        <v>9027</v>
      </c>
      <c r="C25" s="2">
        <v>8821</v>
      </c>
      <c r="D25" s="10">
        <v>3374</v>
      </c>
      <c r="E25" s="10">
        <v>5447</v>
      </c>
      <c r="F25" s="2">
        <v>206</v>
      </c>
      <c r="G25" s="10">
        <v>81</v>
      </c>
      <c r="H25" s="10">
        <v>125</v>
      </c>
      <c r="I25" s="9">
        <f t="shared" si="0"/>
        <v>-1.5600869283765664</v>
      </c>
      <c r="J25" s="9">
        <f t="shared" si="1"/>
        <v>2.5186109955148654</v>
      </c>
      <c r="L25" s="9">
        <f t="shared" si="2"/>
        <v>-0.03745318352059925</v>
      </c>
      <c r="M25" s="9">
        <f t="shared" si="3"/>
        <v>0.057798122716974154</v>
      </c>
    </row>
    <row r="26" spans="1:13" ht="11.25">
      <c r="A26" s="8" t="s">
        <v>20</v>
      </c>
      <c r="B26" s="39">
        <v>8654</v>
      </c>
      <c r="C26" s="2">
        <v>8555</v>
      </c>
      <c r="D26" s="10">
        <v>3121</v>
      </c>
      <c r="E26" s="10">
        <v>5434</v>
      </c>
      <c r="F26" s="2">
        <v>99</v>
      </c>
      <c r="G26" s="10">
        <v>37</v>
      </c>
      <c r="H26" s="10">
        <v>62</v>
      </c>
      <c r="I26" s="9">
        <f t="shared" si="0"/>
        <v>-1.4431035279974107</v>
      </c>
      <c r="J26" s="9">
        <f t="shared" si="1"/>
        <v>2.5125999907523004</v>
      </c>
      <c r="L26" s="9">
        <f t="shared" si="2"/>
        <v>-0.01710824432422435</v>
      </c>
      <c r="M26" s="9">
        <f t="shared" si="3"/>
        <v>0.02866786886761918</v>
      </c>
    </row>
    <row r="27" spans="1:13" ht="11.25">
      <c r="A27" s="8" t="s">
        <v>73</v>
      </c>
      <c r="B27" s="39">
        <v>6801</v>
      </c>
      <c r="C27" s="2">
        <v>6742</v>
      </c>
      <c r="D27" s="10">
        <v>2360</v>
      </c>
      <c r="E27" s="10">
        <v>4382</v>
      </c>
      <c r="F27" s="2">
        <v>59</v>
      </c>
      <c r="G27" s="10">
        <v>20</v>
      </c>
      <c r="H27" s="10">
        <v>39</v>
      </c>
      <c r="I27" s="9">
        <f t="shared" si="0"/>
        <v>-1.091228556896472</v>
      </c>
      <c r="J27" s="9">
        <f t="shared" si="1"/>
        <v>2.026170989966246</v>
      </c>
      <c r="L27" s="9">
        <f t="shared" si="2"/>
        <v>-0.009247699634715865</v>
      </c>
      <c r="M27" s="9">
        <f t="shared" si="3"/>
        <v>0.018033014287695933</v>
      </c>
    </row>
    <row r="28" spans="1:13" ht="11.25">
      <c r="A28" s="8" t="s">
        <v>74</v>
      </c>
      <c r="B28" s="39">
        <v>2834</v>
      </c>
      <c r="C28" s="2">
        <v>2815</v>
      </c>
      <c r="D28" s="10">
        <v>898</v>
      </c>
      <c r="E28" s="10">
        <v>1917</v>
      </c>
      <c r="F28" s="2">
        <v>19</v>
      </c>
      <c r="G28" s="10">
        <v>8</v>
      </c>
      <c r="H28" s="10">
        <v>11</v>
      </c>
      <c r="I28" s="9">
        <f t="shared" si="0"/>
        <v>-0.4152217135987423</v>
      </c>
      <c r="J28" s="9">
        <f t="shared" si="1"/>
        <v>0.8863920099875156</v>
      </c>
      <c r="L28" s="9">
        <f t="shared" si="2"/>
        <v>-0.0036990798538863454</v>
      </c>
      <c r="M28" s="9">
        <f t="shared" si="3"/>
        <v>0.0050862347990937255</v>
      </c>
    </row>
    <row r="29" spans="1:13" ht="11.25">
      <c r="A29" s="8" t="s">
        <v>75</v>
      </c>
      <c r="B29" s="39">
        <v>710</v>
      </c>
      <c r="C29" s="2">
        <v>705</v>
      </c>
      <c r="D29" s="10">
        <v>153</v>
      </c>
      <c r="E29" s="10">
        <v>552</v>
      </c>
      <c r="F29" s="2">
        <v>5</v>
      </c>
      <c r="G29" s="10">
        <v>0</v>
      </c>
      <c r="H29" s="10">
        <v>5</v>
      </c>
      <c r="I29" s="9">
        <f t="shared" si="0"/>
        <v>-0.07074490220557636</v>
      </c>
      <c r="J29" s="9">
        <f t="shared" si="1"/>
        <v>0.2552365099181579</v>
      </c>
      <c r="L29" s="9">
        <f t="shared" si="2"/>
        <v>0</v>
      </c>
      <c r="M29" s="9">
        <f t="shared" si="3"/>
        <v>0.002311924908678966</v>
      </c>
    </row>
    <row r="30" spans="1:13" ht="11.25">
      <c r="A30" s="8" t="s">
        <v>76</v>
      </c>
      <c r="B30" s="39">
        <v>101</v>
      </c>
      <c r="C30" s="2">
        <v>100</v>
      </c>
      <c r="D30" s="1">
        <v>13</v>
      </c>
      <c r="E30" s="1">
        <v>87</v>
      </c>
      <c r="F30" s="2">
        <v>1</v>
      </c>
      <c r="G30" s="10">
        <v>0</v>
      </c>
      <c r="H30" s="10">
        <v>1</v>
      </c>
      <c r="I30" s="9">
        <f t="shared" si="0"/>
        <v>-0.0060110047625653125</v>
      </c>
      <c r="J30" s="9">
        <f t="shared" si="1"/>
        <v>0.04022749341101401</v>
      </c>
      <c r="L30" s="9">
        <f t="shared" si="2"/>
        <v>0</v>
      </c>
      <c r="M30" s="9">
        <f t="shared" si="3"/>
        <v>0.0004623849817357932</v>
      </c>
    </row>
    <row r="31" spans="1:8" ht="11.25">
      <c r="A31" s="8" t="s">
        <v>85</v>
      </c>
      <c r="B31" s="19">
        <f>+C31+F31</f>
        <v>0</v>
      </c>
      <c r="C31" s="2">
        <f>+D31+E31</f>
        <v>0</v>
      </c>
      <c r="D31" s="1">
        <v>0</v>
      </c>
      <c r="E31" s="1">
        <v>0</v>
      </c>
      <c r="F31" s="2"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89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83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82</v>
      </c>
      <c r="F65" s="15" t="s">
        <v>50</v>
      </c>
    </row>
    <row r="67" spans="1:6" ht="11.25">
      <c r="A67" s="1" t="s">
        <v>81</v>
      </c>
      <c r="E67" s="9">
        <f>+F8*100/B8</f>
        <v>14.181809774818515</v>
      </c>
      <c r="F67" s="9">
        <f>+E67*100/MM!E67</f>
        <v>100.55854274013433</v>
      </c>
    </row>
    <row r="68" spans="1:6" ht="11.25">
      <c r="A68" s="1" t="s">
        <v>44</v>
      </c>
      <c r="E68" s="9">
        <f>+(SUM(B10:B12)*100/B$8)</f>
        <v>11.876358255883849</v>
      </c>
      <c r="F68" s="9">
        <f>+E68*100/MM!E68</f>
        <v>89.03352839813368</v>
      </c>
    </row>
    <row r="69" spans="1:6" ht="11.25">
      <c r="A69" s="1" t="s">
        <v>45</v>
      </c>
      <c r="E69" s="9">
        <f>+(SUM(B23:B30)*100/B$8)</f>
        <v>22.833032783095206</v>
      </c>
      <c r="F69" s="9">
        <f>+E69*100/MM!E69</f>
        <v>112.7123488150286</v>
      </c>
    </row>
    <row r="70" spans="1:6" ht="11.25">
      <c r="A70" s="1" t="s">
        <v>46</v>
      </c>
      <c r="E70" s="9">
        <f>+(SUM(B26:B30)*100/B$8)</f>
        <v>8.831553151153651</v>
      </c>
      <c r="F70" s="9">
        <f>+E70*100/MM!E70</f>
        <v>121.21006562607361</v>
      </c>
    </row>
    <row r="71" spans="1:6" ht="11.25">
      <c r="A71" s="1" t="s">
        <v>47</v>
      </c>
      <c r="E71" s="9">
        <f>SUM(B10:B12)*100/SUM(B23:B30)</f>
        <v>52.01393248415383</v>
      </c>
      <c r="F71" s="9">
        <f>+E71*100/MM!E71</f>
        <v>78.99181352723467</v>
      </c>
    </row>
    <row r="72" spans="1:6" ht="11.25">
      <c r="A72" s="1" t="s">
        <v>48</v>
      </c>
      <c r="E72" s="9">
        <f>+B10*100/B11</f>
        <v>98.94925373134329</v>
      </c>
      <c r="F72" s="9">
        <f>+E72*100/MM!E72</f>
        <v>101.81406467776647</v>
      </c>
    </row>
    <row r="74" ht="11.25">
      <c r="A74" s="1" t="s">
        <v>49</v>
      </c>
    </row>
    <row r="75" ht="11.25">
      <c r="A75" s="1" t="s">
        <v>90</v>
      </c>
    </row>
    <row r="77" ht="11.25">
      <c r="A77" s="1" t="s">
        <v>88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16">
      <selection activeCell="P41" sqref="P41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9" ht="12" thickBot="1">
      <c r="A1" s="11" t="s">
        <v>21</v>
      </c>
      <c r="B1" s="11"/>
      <c r="E1" s="11" t="s">
        <v>22</v>
      </c>
      <c r="F1" s="11" t="s">
        <v>39</v>
      </c>
      <c r="I1" s="38" t="str">
        <f>F1&amp;" "&amp;MM!$I$1</f>
        <v>16. HORTALEZA 01.01.19</v>
      </c>
    </row>
    <row r="2" spans="1:7" ht="12" thickBot="1">
      <c r="A2" s="11" t="s">
        <v>77</v>
      </c>
      <c r="B2" s="11"/>
      <c r="G2" s="21" t="s">
        <v>84</v>
      </c>
    </row>
    <row r="3" spans="1:9" ht="11.25">
      <c r="A3" s="11" t="s">
        <v>92</v>
      </c>
      <c r="B3" s="11"/>
      <c r="I3" s="36" t="s">
        <v>87</v>
      </c>
    </row>
    <row r="4" spans="1:2" ht="12" thickBot="1">
      <c r="A4" s="11"/>
      <c r="B4" s="11"/>
    </row>
    <row r="5" spans="1:8" ht="12" thickBot="1">
      <c r="A5" s="40" t="s">
        <v>23</v>
      </c>
      <c r="B5" s="43" t="s">
        <v>80</v>
      </c>
      <c r="C5" s="42" t="s">
        <v>78</v>
      </c>
      <c r="D5" s="42"/>
      <c r="E5" s="42"/>
      <c r="F5" s="42" t="s">
        <v>79</v>
      </c>
      <c r="G5" s="42"/>
      <c r="H5" s="42"/>
    </row>
    <row r="6" spans="1:8" ht="18" customHeight="1" thickBot="1">
      <c r="A6" s="41"/>
      <c r="B6" s="44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39">
        <v>188267</v>
      </c>
      <c r="C8" s="2">
        <v>169173</v>
      </c>
      <c r="D8" s="2">
        <v>80864</v>
      </c>
      <c r="E8" s="2">
        <v>88309</v>
      </c>
      <c r="F8" s="2">
        <v>19093</v>
      </c>
      <c r="G8" s="2">
        <v>8442</v>
      </c>
      <c r="H8" s="2">
        <v>10651</v>
      </c>
    </row>
    <row r="9" spans="1:8" ht="11.25">
      <c r="A9" s="6"/>
      <c r="B9" s="39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39">
        <v>10399</v>
      </c>
      <c r="C10" s="2">
        <v>9388</v>
      </c>
      <c r="D10" s="10">
        <v>4713</v>
      </c>
      <c r="E10" s="10">
        <v>4675</v>
      </c>
      <c r="F10" s="2">
        <v>1010</v>
      </c>
      <c r="G10" s="10">
        <v>522</v>
      </c>
      <c r="H10" s="10">
        <v>488</v>
      </c>
      <c r="I10" s="9">
        <f>-D10/$B$8*100</f>
        <v>-2.5033595903689974</v>
      </c>
      <c r="J10" s="9">
        <f>E10/$B$8*100</f>
        <v>2.4831754901283816</v>
      </c>
      <c r="L10" s="9">
        <f>-G10/$B$8*100</f>
        <v>-0.2772657980421423</v>
      </c>
      <c r="M10" s="9">
        <f>H10/$B$8*100</f>
        <v>0.25920633993211767</v>
      </c>
    </row>
    <row r="11" spans="1:13" ht="11.25">
      <c r="A11" s="7" t="s">
        <v>6</v>
      </c>
      <c r="B11" s="39">
        <v>11026</v>
      </c>
      <c r="C11" s="2">
        <v>9982</v>
      </c>
      <c r="D11" s="10">
        <v>5162</v>
      </c>
      <c r="E11" s="10">
        <v>4820</v>
      </c>
      <c r="F11" s="2">
        <v>1044</v>
      </c>
      <c r="G11" s="10">
        <v>539</v>
      </c>
      <c r="H11" s="10">
        <v>505</v>
      </c>
      <c r="I11" s="9">
        <f aca="true" t="shared" si="0" ref="I11:I30">-D11/$B$8*100</f>
        <v>-2.7418506695278513</v>
      </c>
      <c r="J11" s="9">
        <f aca="true" t="shared" si="1" ref="J11:J30">E11/$B$8*100</f>
        <v>2.56019376736231</v>
      </c>
      <c r="L11" s="9">
        <f aca="true" t="shared" si="2" ref="L11:L30">-G11/$B$8*100</f>
        <v>-0.2862955270971546</v>
      </c>
      <c r="M11" s="9">
        <f aca="true" t="shared" si="3" ref="M11:M30">H11/$B$8*100</f>
        <v>0.26823606898713</v>
      </c>
    </row>
    <row r="12" spans="1:13" ht="11.25">
      <c r="A12" s="7" t="s">
        <v>7</v>
      </c>
      <c r="B12" s="39">
        <v>10078</v>
      </c>
      <c r="C12" s="2">
        <v>9122</v>
      </c>
      <c r="D12" s="10">
        <v>4706</v>
      </c>
      <c r="E12" s="10">
        <v>4416</v>
      </c>
      <c r="F12" s="2">
        <v>956</v>
      </c>
      <c r="G12" s="10">
        <v>496</v>
      </c>
      <c r="H12" s="10">
        <v>460</v>
      </c>
      <c r="I12" s="9">
        <f t="shared" si="0"/>
        <v>-2.4996414666404627</v>
      </c>
      <c r="J12" s="9">
        <f t="shared" si="1"/>
        <v>2.345604912172606</v>
      </c>
      <c r="L12" s="9">
        <f t="shared" si="2"/>
        <v>-0.26345562419329993</v>
      </c>
      <c r="M12" s="9">
        <f t="shared" si="3"/>
        <v>0.24433384501797978</v>
      </c>
    </row>
    <row r="13" spans="1:13" ht="11.25">
      <c r="A13" s="7" t="s">
        <v>4</v>
      </c>
      <c r="B13" s="39">
        <v>9266</v>
      </c>
      <c r="C13" s="2">
        <v>8358</v>
      </c>
      <c r="D13" s="10">
        <v>4282</v>
      </c>
      <c r="E13" s="10">
        <v>4076</v>
      </c>
      <c r="F13" s="2">
        <v>908</v>
      </c>
      <c r="G13" s="10">
        <v>469</v>
      </c>
      <c r="H13" s="10">
        <v>439</v>
      </c>
      <c r="I13" s="9">
        <f t="shared" si="0"/>
        <v>-2.274429400797803</v>
      </c>
      <c r="J13" s="9">
        <f t="shared" si="1"/>
        <v>2.16501033107236</v>
      </c>
      <c r="L13" s="9">
        <f t="shared" si="2"/>
        <v>-0.2491142898118098</v>
      </c>
      <c r="M13" s="9">
        <f t="shared" si="3"/>
        <v>0.23317947383237636</v>
      </c>
    </row>
    <row r="14" spans="1:13" ht="11.25">
      <c r="A14" s="7" t="s">
        <v>8</v>
      </c>
      <c r="B14" s="39">
        <v>8351</v>
      </c>
      <c r="C14" s="2">
        <v>7308</v>
      </c>
      <c r="D14" s="10">
        <v>3779</v>
      </c>
      <c r="E14" s="10">
        <v>3529</v>
      </c>
      <c r="F14" s="2">
        <v>1043</v>
      </c>
      <c r="G14" s="10">
        <v>455</v>
      </c>
      <c r="H14" s="10">
        <v>588</v>
      </c>
      <c r="I14" s="9">
        <f t="shared" si="0"/>
        <v>-2.0072556528759686</v>
      </c>
      <c r="J14" s="9">
        <f t="shared" si="1"/>
        <v>1.874465519714023</v>
      </c>
      <c r="L14" s="9">
        <f t="shared" si="2"/>
        <v>-0.24167804235474089</v>
      </c>
      <c r="M14" s="9">
        <f t="shared" si="3"/>
        <v>0.3123223931968959</v>
      </c>
    </row>
    <row r="15" spans="1:13" ht="11.25">
      <c r="A15" s="7" t="s">
        <v>9</v>
      </c>
      <c r="B15" s="39">
        <v>9412</v>
      </c>
      <c r="C15" s="2">
        <v>7696</v>
      </c>
      <c r="D15" s="10">
        <v>3852</v>
      </c>
      <c r="E15" s="10">
        <v>3844</v>
      </c>
      <c r="F15" s="2">
        <v>1716</v>
      </c>
      <c r="G15" s="10">
        <v>667</v>
      </c>
      <c r="H15" s="10">
        <v>1049</v>
      </c>
      <c r="I15" s="9">
        <f t="shared" si="0"/>
        <v>-2.0460303717592567</v>
      </c>
      <c r="J15" s="9">
        <f t="shared" si="1"/>
        <v>2.0417810874980744</v>
      </c>
      <c r="L15" s="9">
        <f t="shared" si="2"/>
        <v>-0.3542840752760707</v>
      </c>
      <c r="M15" s="9">
        <f t="shared" si="3"/>
        <v>0.5571873987475235</v>
      </c>
    </row>
    <row r="16" spans="1:13" ht="11.25">
      <c r="A16" s="7" t="s">
        <v>10</v>
      </c>
      <c r="B16" s="39">
        <v>11393</v>
      </c>
      <c r="C16" s="2">
        <v>9101</v>
      </c>
      <c r="D16" s="10">
        <v>4568</v>
      </c>
      <c r="E16" s="10">
        <v>4533</v>
      </c>
      <c r="F16" s="2">
        <v>2292</v>
      </c>
      <c r="G16" s="10">
        <v>863</v>
      </c>
      <c r="H16" s="10">
        <v>1429</v>
      </c>
      <c r="I16" s="9">
        <f t="shared" si="0"/>
        <v>-2.426341313135069</v>
      </c>
      <c r="J16" s="9">
        <f t="shared" si="1"/>
        <v>2.4077506944923965</v>
      </c>
      <c r="L16" s="9">
        <f t="shared" si="2"/>
        <v>-0.458391539675036</v>
      </c>
      <c r="M16" s="9">
        <f t="shared" si="3"/>
        <v>0.7590284011536808</v>
      </c>
    </row>
    <row r="17" spans="1:13" ht="11.25">
      <c r="A17" s="7" t="s">
        <v>11</v>
      </c>
      <c r="B17" s="39">
        <v>14434</v>
      </c>
      <c r="C17" s="2">
        <v>11927</v>
      </c>
      <c r="D17" s="10">
        <v>5827</v>
      </c>
      <c r="E17" s="10">
        <v>6100</v>
      </c>
      <c r="F17" s="2">
        <v>2507</v>
      </c>
      <c r="G17" s="10">
        <v>1080</v>
      </c>
      <c r="H17" s="10">
        <v>1427</v>
      </c>
      <c r="I17" s="9">
        <f t="shared" si="0"/>
        <v>-3.0950724237386265</v>
      </c>
      <c r="J17" s="9">
        <f t="shared" si="1"/>
        <v>3.2400792491514707</v>
      </c>
      <c r="L17" s="9">
        <f t="shared" si="2"/>
        <v>-0.5736533752596047</v>
      </c>
      <c r="M17" s="9">
        <f t="shared" si="3"/>
        <v>0.7579660800883851</v>
      </c>
    </row>
    <row r="18" spans="1:13" ht="11.25">
      <c r="A18" s="7" t="s">
        <v>12</v>
      </c>
      <c r="B18" s="39">
        <v>16991</v>
      </c>
      <c r="C18" s="2">
        <v>14732</v>
      </c>
      <c r="D18" s="10">
        <v>7224</v>
      </c>
      <c r="E18" s="10">
        <v>7508</v>
      </c>
      <c r="F18" s="2">
        <v>2259</v>
      </c>
      <c r="G18" s="10">
        <v>1020</v>
      </c>
      <c r="H18" s="10">
        <v>1239</v>
      </c>
      <c r="I18" s="9">
        <f t="shared" si="0"/>
        <v>-3.8371036878475784</v>
      </c>
      <c r="J18" s="9">
        <f t="shared" si="1"/>
        <v>3.9879532791195484</v>
      </c>
      <c r="L18" s="9">
        <f t="shared" si="2"/>
        <v>-0.5417837433007379</v>
      </c>
      <c r="M18" s="9">
        <f t="shared" si="3"/>
        <v>0.6581078999506021</v>
      </c>
    </row>
    <row r="19" spans="1:13" ht="11.25">
      <c r="A19" s="7" t="s">
        <v>13</v>
      </c>
      <c r="B19" s="39">
        <v>15631</v>
      </c>
      <c r="C19" s="2">
        <v>13858</v>
      </c>
      <c r="D19" s="10">
        <v>6705</v>
      </c>
      <c r="E19" s="10">
        <v>7153</v>
      </c>
      <c r="F19" s="2">
        <v>1773</v>
      </c>
      <c r="G19" s="10">
        <v>828</v>
      </c>
      <c r="H19" s="10">
        <v>945</v>
      </c>
      <c r="I19" s="9">
        <f t="shared" si="0"/>
        <v>-3.5614313714033794</v>
      </c>
      <c r="J19" s="9">
        <f t="shared" si="1"/>
        <v>3.7993912900295856</v>
      </c>
      <c r="L19" s="9">
        <f t="shared" si="2"/>
        <v>-0.43980092103236357</v>
      </c>
      <c r="M19" s="9">
        <f t="shared" si="3"/>
        <v>0.5019467033521541</v>
      </c>
    </row>
    <row r="20" spans="1:13" ht="11.25">
      <c r="A20" s="7" t="s">
        <v>14</v>
      </c>
      <c r="B20" s="39">
        <v>13894</v>
      </c>
      <c r="C20" s="2">
        <v>12652</v>
      </c>
      <c r="D20" s="10">
        <v>5983</v>
      </c>
      <c r="E20" s="10">
        <v>6669</v>
      </c>
      <c r="F20" s="2">
        <v>1242</v>
      </c>
      <c r="G20" s="10">
        <v>555</v>
      </c>
      <c r="H20" s="10">
        <v>687</v>
      </c>
      <c r="I20" s="9">
        <f t="shared" si="0"/>
        <v>-3.1779334668316803</v>
      </c>
      <c r="J20" s="9">
        <f t="shared" si="1"/>
        <v>3.5423095922280594</v>
      </c>
      <c r="L20" s="9">
        <f t="shared" si="2"/>
        <v>-0.2947940956195191</v>
      </c>
      <c r="M20" s="9">
        <f t="shared" si="3"/>
        <v>0.3649072859290263</v>
      </c>
    </row>
    <row r="21" spans="1:13" ht="11.25">
      <c r="A21" s="7" t="s">
        <v>15</v>
      </c>
      <c r="B21" s="39">
        <v>12499</v>
      </c>
      <c r="C21" s="2">
        <v>11711</v>
      </c>
      <c r="D21" s="10">
        <v>5590</v>
      </c>
      <c r="E21" s="10">
        <v>6121</v>
      </c>
      <c r="F21" s="2">
        <v>788</v>
      </c>
      <c r="G21" s="10">
        <v>332</v>
      </c>
      <c r="H21" s="10">
        <v>456</v>
      </c>
      <c r="I21" s="9">
        <f t="shared" si="0"/>
        <v>-2.969187377501102</v>
      </c>
      <c r="J21" s="9">
        <f t="shared" si="1"/>
        <v>3.2512336203370746</v>
      </c>
      <c r="L21" s="9">
        <f t="shared" si="2"/>
        <v>-0.17634529683906366</v>
      </c>
      <c r="M21" s="9">
        <f t="shared" si="3"/>
        <v>0.24220920288738867</v>
      </c>
    </row>
    <row r="22" spans="1:13" ht="11.25">
      <c r="A22" s="7" t="s">
        <v>16</v>
      </c>
      <c r="B22" s="39">
        <v>9857</v>
      </c>
      <c r="C22" s="2">
        <v>9266</v>
      </c>
      <c r="D22" s="10">
        <v>4342</v>
      </c>
      <c r="E22" s="10">
        <v>4924</v>
      </c>
      <c r="F22" s="2">
        <v>591</v>
      </c>
      <c r="G22" s="10">
        <v>241</v>
      </c>
      <c r="H22" s="10">
        <v>350</v>
      </c>
      <c r="I22" s="9">
        <f t="shared" si="0"/>
        <v>-2.3062990327566704</v>
      </c>
      <c r="J22" s="9">
        <f t="shared" si="1"/>
        <v>2.6154344627576793</v>
      </c>
      <c r="L22" s="9">
        <f t="shared" si="2"/>
        <v>-0.1280096883681155</v>
      </c>
      <c r="M22" s="9">
        <f t="shared" si="3"/>
        <v>0.18590618642672374</v>
      </c>
    </row>
    <row r="23" spans="1:13" ht="11.25">
      <c r="A23" s="7" t="s">
        <v>17</v>
      </c>
      <c r="B23" s="39">
        <v>8503</v>
      </c>
      <c r="C23" s="2">
        <v>8126</v>
      </c>
      <c r="D23" s="10">
        <v>3506</v>
      </c>
      <c r="E23" s="10">
        <v>4620</v>
      </c>
      <c r="F23" s="2">
        <v>377</v>
      </c>
      <c r="G23" s="10">
        <v>147</v>
      </c>
      <c r="H23" s="10">
        <v>230</v>
      </c>
      <c r="I23" s="9">
        <f t="shared" si="0"/>
        <v>-1.8622488274631241</v>
      </c>
      <c r="J23" s="9">
        <f t="shared" si="1"/>
        <v>2.4539616608327535</v>
      </c>
      <c r="L23" s="9">
        <f t="shared" si="2"/>
        <v>-0.07808059829922398</v>
      </c>
      <c r="M23" s="9">
        <f t="shared" si="3"/>
        <v>0.12216692250898989</v>
      </c>
    </row>
    <row r="24" spans="1:13" ht="11.25">
      <c r="A24" s="7" t="s">
        <v>18</v>
      </c>
      <c r="B24" s="39">
        <v>8824</v>
      </c>
      <c r="C24" s="2">
        <v>8583</v>
      </c>
      <c r="D24" s="10">
        <v>3709</v>
      </c>
      <c r="E24" s="10">
        <v>4874</v>
      </c>
      <c r="F24" s="2">
        <v>241</v>
      </c>
      <c r="G24" s="10">
        <v>95</v>
      </c>
      <c r="H24" s="10">
        <v>146</v>
      </c>
      <c r="I24" s="9">
        <f t="shared" si="0"/>
        <v>-1.9700744155906238</v>
      </c>
      <c r="J24" s="9">
        <f t="shared" si="1"/>
        <v>2.58887643612529</v>
      </c>
      <c r="L24" s="9">
        <f t="shared" si="2"/>
        <v>-0.0504602506015393</v>
      </c>
      <c r="M24" s="9">
        <f t="shared" si="3"/>
        <v>0.07754943776657619</v>
      </c>
    </row>
    <row r="25" spans="1:13" ht="11.25">
      <c r="A25" s="8" t="s">
        <v>19</v>
      </c>
      <c r="B25" s="39">
        <v>6896</v>
      </c>
      <c r="C25" s="2">
        <v>6726</v>
      </c>
      <c r="D25" s="10">
        <v>2984</v>
      </c>
      <c r="E25" s="10">
        <v>3742</v>
      </c>
      <c r="F25" s="2">
        <v>170</v>
      </c>
      <c r="G25" s="10">
        <v>62</v>
      </c>
      <c r="H25" s="10">
        <v>108</v>
      </c>
      <c r="I25" s="9">
        <f t="shared" si="0"/>
        <v>-1.584983029420982</v>
      </c>
      <c r="J25" s="9">
        <f t="shared" si="1"/>
        <v>1.9876027131680007</v>
      </c>
      <c r="L25" s="9">
        <f t="shared" si="2"/>
        <v>-0.03293195302416249</v>
      </c>
      <c r="M25" s="9">
        <f t="shared" si="3"/>
        <v>0.057365337525960465</v>
      </c>
    </row>
    <row r="26" spans="1:13" ht="11.25">
      <c r="A26" s="8" t="s">
        <v>20</v>
      </c>
      <c r="B26" s="39">
        <v>5251</v>
      </c>
      <c r="C26" s="2">
        <v>5152</v>
      </c>
      <c r="D26" s="10">
        <v>2037</v>
      </c>
      <c r="E26" s="10">
        <v>3115</v>
      </c>
      <c r="F26" s="2">
        <v>99</v>
      </c>
      <c r="G26" s="10">
        <v>44</v>
      </c>
      <c r="H26" s="10">
        <v>55</v>
      </c>
      <c r="I26" s="9">
        <f t="shared" si="0"/>
        <v>-1.0819740050035322</v>
      </c>
      <c r="J26" s="9">
        <f t="shared" si="1"/>
        <v>1.6545650591978414</v>
      </c>
      <c r="L26" s="9">
        <f t="shared" si="2"/>
        <v>-0.023371063436502415</v>
      </c>
      <c r="M26" s="9">
        <f t="shared" si="3"/>
        <v>0.029213829295628015</v>
      </c>
    </row>
    <row r="27" spans="1:13" ht="11.25">
      <c r="A27" s="8" t="s">
        <v>73</v>
      </c>
      <c r="B27" s="39">
        <v>3705</v>
      </c>
      <c r="C27" s="2">
        <v>3651</v>
      </c>
      <c r="D27" s="10">
        <v>1357</v>
      </c>
      <c r="E27" s="10">
        <v>2294</v>
      </c>
      <c r="F27" s="2">
        <v>54</v>
      </c>
      <c r="G27" s="10">
        <v>20</v>
      </c>
      <c r="H27" s="10">
        <v>34</v>
      </c>
      <c r="I27" s="9">
        <f t="shared" si="0"/>
        <v>-0.7207848428030403</v>
      </c>
      <c r="J27" s="9">
        <f t="shared" si="1"/>
        <v>1.2184822618940123</v>
      </c>
      <c r="L27" s="9">
        <f t="shared" si="2"/>
        <v>-0.010623210652955642</v>
      </c>
      <c r="M27" s="9">
        <f t="shared" si="3"/>
        <v>0.018059458110024594</v>
      </c>
    </row>
    <row r="28" spans="1:13" ht="11.25">
      <c r="A28" s="8" t="s">
        <v>74</v>
      </c>
      <c r="B28" s="39">
        <v>1415</v>
      </c>
      <c r="C28" s="2">
        <v>1397</v>
      </c>
      <c r="D28" s="10">
        <v>437</v>
      </c>
      <c r="E28" s="10">
        <v>960</v>
      </c>
      <c r="F28" s="2">
        <v>18</v>
      </c>
      <c r="G28" s="10">
        <v>6</v>
      </c>
      <c r="H28" s="10">
        <v>12</v>
      </c>
      <c r="I28" s="9">
        <f t="shared" si="0"/>
        <v>-0.2321171527670808</v>
      </c>
      <c r="J28" s="9">
        <f t="shared" si="1"/>
        <v>0.5099141113418708</v>
      </c>
      <c r="L28" s="9">
        <f t="shared" si="2"/>
        <v>-0.0031869631958866924</v>
      </c>
      <c r="M28" s="9">
        <f t="shared" si="3"/>
        <v>0.006373926391773385</v>
      </c>
    </row>
    <row r="29" spans="1:13" ht="11.25">
      <c r="A29" s="8" t="s">
        <v>75</v>
      </c>
      <c r="B29" s="39">
        <v>380</v>
      </c>
      <c r="C29" s="2">
        <v>376</v>
      </c>
      <c r="D29" s="10">
        <v>91</v>
      </c>
      <c r="E29" s="10">
        <v>285</v>
      </c>
      <c r="F29" s="2">
        <v>4</v>
      </c>
      <c r="G29" s="10">
        <v>0</v>
      </c>
      <c r="H29" s="10">
        <v>4</v>
      </c>
      <c r="I29" s="9">
        <f t="shared" si="0"/>
        <v>-0.04833560847094817</v>
      </c>
      <c r="J29" s="9">
        <f t="shared" si="1"/>
        <v>0.1513807518046179</v>
      </c>
      <c r="L29" s="9">
        <f t="shared" si="2"/>
        <v>0</v>
      </c>
      <c r="M29" s="9">
        <f t="shared" si="3"/>
        <v>0.0021246421305911286</v>
      </c>
    </row>
    <row r="30" spans="1:13" ht="11.25">
      <c r="A30" s="8" t="s">
        <v>76</v>
      </c>
      <c r="B30" s="39">
        <v>62</v>
      </c>
      <c r="C30" s="2">
        <v>61</v>
      </c>
      <c r="D30" s="1">
        <v>10</v>
      </c>
      <c r="E30" s="1">
        <v>51</v>
      </c>
      <c r="F30" s="2">
        <v>1</v>
      </c>
      <c r="G30" s="10">
        <v>1</v>
      </c>
      <c r="H30" s="10">
        <v>0</v>
      </c>
      <c r="I30" s="9">
        <f t="shared" si="0"/>
        <v>-0.005311605326477821</v>
      </c>
      <c r="J30" s="9">
        <f t="shared" si="1"/>
        <v>0.02708918716503689</v>
      </c>
      <c r="L30" s="9">
        <f t="shared" si="2"/>
        <v>-0.0005311605326477821</v>
      </c>
      <c r="M30" s="9">
        <f t="shared" si="3"/>
        <v>0</v>
      </c>
    </row>
    <row r="31" spans="1:8" ht="11.25">
      <c r="A31" s="8" t="s">
        <v>85</v>
      </c>
      <c r="B31" s="19">
        <f>+C31+F31</f>
        <v>0</v>
      </c>
      <c r="C31" s="2">
        <f>+D31+E31</f>
        <v>0</v>
      </c>
      <c r="D31" s="1">
        <v>0</v>
      </c>
      <c r="E31" s="1">
        <v>0</v>
      </c>
      <c r="F31" s="2"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89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83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82</v>
      </c>
      <c r="F65" s="15" t="s">
        <v>50</v>
      </c>
    </row>
    <row r="67" spans="1:6" ht="11.25">
      <c r="A67" s="1" t="s">
        <v>81</v>
      </c>
      <c r="E67" s="9">
        <f>+F8*100/B8</f>
        <v>10.141448049844104</v>
      </c>
      <c r="F67" s="9">
        <f>+E67*100/MM!E67</f>
        <v>71.90966832582204</v>
      </c>
    </row>
    <row r="68" spans="1:6" ht="11.25">
      <c r="A68" s="1" t="s">
        <v>44</v>
      </c>
      <c r="E68" s="9">
        <f>+(SUM(B10:B12)*100/B$8)</f>
        <v>16.733150260003082</v>
      </c>
      <c r="F68" s="9">
        <f>+E68*100/MM!E68</f>
        <v>125.44345469926625</v>
      </c>
    </row>
    <row r="69" spans="1:6" ht="11.25">
      <c r="A69" s="1" t="s">
        <v>45</v>
      </c>
      <c r="E69" s="9">
        <f>+(SUM(B23:B30)*100/B$8)</f>
        <v>18.609740421847697</v>
      </c>
      <c r="F69" s="9">
        <f>+E69*100/MM!E69</f>
        <v>91.86460571008278</v>
      </c>
    </row>
    <row r="70" spans="1:6" ht="11.25">
      <c r="A70" s="1" t="s">
        <v>46</v>
      </c>
      <c r="E70" s="9">
        <f>+(SUM(B26:B30)*100/B$8)</f>
        <v>5.7434388395204685</v>
      </c>
      <c r="F70" s="9">
        <f>+E70*100/MM!E70</f>
        <v>78.82674618412703</v>
      </c>
    </row>
    <row r="71" spans="1:6" ht="11.25">
      <c r="A71" s="1" t="s">
        <v>47</v>
      </c>
      <c r="E71" s="9">
        <f>SUM(B10:B12)*100/SUM(B23:B30)</f>
        <v>89.91608631122274</v>
      </c>
      <c r="F71" s="9">
        <f>+E71*100/MM!E71</f>
        <v>136.55254243963728</v>
      </c>
    </row>
    <row r="72" spans="1:6" ht="11.25">
      <c r="A72" s="1" t="s">
        <v>48</v>
      </c>
      <c r="E72" s="9">
        <f>+B10*100/B11</f>
        <v>94.31344095773626</v>
      </c>
      <c r="F72" s="9">
        <f>+E72*100/MM!E72</f>
        <v>97.04403434638526</v>
      </c>
    </row>
    <row r="74" ht="11.25">
      <c r="A74" s="1" t="s">
        <v>49</v>
      </c>
    </row>
    <row r="75" ht="11.25">
      <c r="A75" s="1" t="s">
        <v>90</v>
      </c>
    </row>
    <row r="77" ht="11.25">
      <c r="A77" s="1" t="s">
        <v>88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16">
      <selection activeCell="P41" sqref="P41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9" ht="12" thickBot="1">
      <c r="A1" s="11" t="s">
        <v>21</v>
      </c>
      <c r="B1" s="11"/>
      <c r="E1" s="11" t="s">
        <v>22</v>
      </c>
      <c r="F1" s="11" t="s">
        <v>40</v>
      </c>
      <c r="I1" s="38" t="str">
        <f>F1&amp;" "&amp;MM!$I$1</f>
        <v>17. VILLAVERDE 01.01.19</v>
      </c>
    </row>
    <row r="2" spans="1:7" ht="12" thickBot="1">
      <c r="A2" s="11" t="s">
        <v>77</v>
      </c>
      <c r="B2" s="11"/>
      <c r="G2" s="21" t="s">
        <v>84</v>
      </c>
    </row>
    <row r="3" spans="1:9" ht="11.25">
      <c r="A3" s="11" t="s">
        <v>92</v>
      </c>
      <c r="B3" s="11"/>
      <c r="I3" s="36" t="s">
        <v>87</v>
      </c>
    </row>
    <row r="4" spans="1:2" ht="12" thickBot="1">
      <c r="A4" s="11"/>
      <c r="B4" s="11"/>
    </row>
    <row r="5" spans="1:8" ht="12" thickBot="1">
      <c r="A5" s="40" t="s">
        <v>23</v>
      </c>
      <c r="B5" s="43" t="s">
        <v>80</v>
      </c>
      <c r="C5" s="42" t="s">
        <v>78</v>
      </c>
      <c r="D5" s="42"/>
      <c r="E5" s="42"/>
      <c r="F5" s="42" t="s">
        <v>79</v>
      </c>
      <c r="G5" s="42"/>
      <c r="H5" s="42"/>
    </row>
    <row r="6" spans="1:8" ht="18" customHeight="1" thickBot="1">
      <c r="A6" s="41"/>
      <c r="B6" s="44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39">
        <v>148883</v>
      </c>
      <c r="C8" s="2">
        <v>119917</v>
      </c>
      <c r="D8" s="2">
        <v>56924</v>
      </c>
      <c r="E8" s="2">
        <v>62993</v>
      </c>
      <c r="F8" s="2">
        <v>28961</v>
      </c>
      <c r="G8" s="2">
        <v>14091</v>
      </c>
      <c r="H8" s="2">
        <v>14870</v>
      </c>
    </row>
    <row r="9" spans="1:8" ht="11.25">
      <c r="A9" s="6"/>
      <c r="B9" s="39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39">
        <v>7090</v>
      </c>
      <c r="C10" s="2">
        <v>5206</v>
      </c>
      <c r="D10" s="10">
        <v>2632</v>
      </c>
      <c r="E10" s="10">
        <v>2574</v>
      </c>
      <c r="F10" s="2">
        <v>1881</v>
      </c>
      <c r="G10" s="10">
        <v>942</v>
      </c>
      <c r="H10" s="10">
        <v>939</v>
      </c>
      <c r="I10" s="9">
        <f>-D10/$B$8*100</f>
        <v>-1.7678311157083078</v>
      </c>
      <c r="J10" s="9">
        <f>E10/$B$8*100</f>
        <v>1.7288743510004498</v>
      </c>
      <c r="L10" s="9">
        <f>-G10/$B$8*100</f>
        <v>-0.6327115923241741</v>
      </c>
      <c r="M10" s="9">
        <f>H10/$B$8*100</f>
        <v>0.6306965872530779</v>
      </c>
    </row>
    <row r="11" spans="1:13" ht="11.25">
      <c r="A11" s="7" t="s">
        <v>6</v>
      </c>
      <c r="B11" s="39">
        <v>7831</v>
      </c>
      <c r="C11" s="2">
        <v>6482</v>
      </c>
      <c r="D11" s="10">
        <v>3344</v>
      </c>
      <c r="E11" s="10">
        <v>3138</v>
      </c>
      <c r="F11" s="2">
        <v>1348</v>
      </c>
      <c r="G11" s="10">
        <v>702</v>
      </c>
      <c r="H11" s="10">
        <v>646</v>
      </c>
      <c r="I11" s="9">
        <f aca="true" t="shared" si="0" ref="I11:I30">-D11/$B$8*100</f>
        <v>-2.2460589859151145</v>
      </c>
      <c r="J11" s="9">
        <f aca="true" t="shared" si="1" ref="J11:J30">E11/$B$8*100</f>
        <v>2.107695304366516</v>
      </c>
      <c r="L11" s="9">
        <f aca="true" t="shared" si="2" ref="L11:L30">-G11/$B$8*100</f>
        <v>-0.4715111866364864</v>
      </c>
      <c r="M11" s="9">
        <f aca="true" t="shared" si="3" ref="M11:M30">H11/$B$8*100</f>
        <v>0.4338977586426926</v>
      </c>
    </row>
    <row r="12" spans="1:13" ht="11.25">
      <c r="A12" s="7" t="s">
        <v>7</v>
      </c>
      <c r="B12" s="39">
        <v>8283</v>
      </c>
      <c r="C12" s="2">
        <v>7266</v>
      </c>
      <c r="D12" s="10">
        <v>3795</v>
      </c>
      <c r="E12" s="10">
        <v>3471</v>
      </c>
      <c r="F12" s="2">
        <v>1017</v>
      </c>
      <c r="G12" s="10">
        <v>505</v>
      </c>
      <c r="H12" s="10">
        <v>512</v>
      </c>
      <c r="I12" s="9">
        <f t="shared" si="0"/>
        <v>-2.548981414936561</v>
      </c>
      <c r="J12" s="9">
        <f t="shared" si="1"/>
        <v>2.3313608672581827</v>
      </c>
      <c r="L12" s="9">
        <f t="shared" si="2"/>
        <v>-0.33919252030117614</v>
      </c>
      <c r="M12" s="9">
        <f t="shared" si="3"/>
        <v>0.34389419880040034</v>
      </c>
    </row>
    <row r="13" spans="1:13" ht="11.25">
      <c r="A13" s="7" t="s">
        <v>4</v>
      </c>
      <c r="B13" s="39">
        <v>7576</v>
      </c>
      <c r="C13" s="2">
        <v>6354</v>
      </c>
      <c r="D13" s="10">
        <v>3244</v>
      </c>
      <c r="E13" s="10">
        <v>3110</v>
      </c>
      <c r="F13" s="2">
        <v>1222</v>
      </c>
      <c r="G13" s="10">
        <v>576</v>
      </c>
      <c r="H13" s="10">
        <v>646</v>
      </c>
      <c r="I13" s="9">
        <f t="shared" si="0"/>
        <v>-2.178892150211911</v>
      </c>
      <c r="J13" s="9">
        <f t="shared" si="1"/>
        <v>2.088888590369619</v>
      </c>
      <c r="L13" s="9">
        <f t="shared" si="2"/>
        <v>-0.3868809736504504</v>
      </c>
      <c r="M13" s="9">
        <f t="shared" si="3"/>
        <v>0.4338977586426926</v>
      </c>
    </row>
    <row r="14" spans="1:13" ht="11.25">
      <c r="A14" s="7" t="s">
        <v>8</v>
      </c>
      <c r="B14" s="39">
        <v>8238</v>
      </c>
      <c r="C14" s="2">
        <v>5996</v>
      </c>
      <c r="D14" s="10">
        <v>3097</v>
      </c>
      <c r="E14" s="10">
        <v>2899</v>
      </c>
      <c r="F14" s="2">
        <v>2242</v>
      </c>
      <c r="G14" s="10">
        <v>1036</v>
      </c>
      <c r="H14" s="10">
        <v>1206</v>
      </c>
      <c r="I14" s="9">
        <f t="shared" si="0"/>
        <v>-2.0801569017282024</v>
      </c>
      <c r="J14" s="9">
        <f t="shared" si="1"/>
        <v>1.9471665670358604</v>
      </c>
      <c r="L14" s="9">
        <f t="shared" si="2"/>
        <v>-0.695848417885185</v>
      </c>
      <c r="M14" s="9">
        <f t="shared" si="3"/>
        <v>0.8100320385806304</v>
      </c>
    </row>
    <row r="15" spans="1:13" ht="11.25">
      <c r="A15" s="7" t="s">
        <v>9</v>
      </c>
      <c r="B15" s="39">
        <v>9200</v>
      </c>
      <c r="C15" s="2">
        <v>5950</v>
      </c>
      <c r="D15" s="10">
        <v>2941</v>
      </c>
      <c r="E15" s="10">
        <v>3009</v>
      </c>
      <c r="F15" s="2">
        <v>3250</v>
      </c>
      <c r="G15" s="10">
        <v>1481</v>
      </c>
      <c r="H15" s="10">
        <v>1769</v>
      </c>
      <c r="I15" s="9">
        <f t="shared" si="0"/>
        <v>-1.975376638031206</v>
      </c>
      <c r="J15" s="9">
        <f t="shared" si="1"/>
        <v>2.021050086309384</v>
      </c>
      <c r="L15" s="9">
        <f t="shared" si="2"/>
        <v>-0.9947408367644393</v>
      </c>
      <c r="M15" s="9">
        <f t="shared" si="3"/>
        <v>1.1881813235896643</v>
      </c>
    </row>
    <row r="16" spans="1:13" ht="11.25">
      <c r="A16" s="7" t="s">
        <v>10</v>
      </c>
      <c r="B16" s="39">
        <v>9405</v>
      </c>
      <c r="C16" s="2">
        <v>5756</v>
      </c>
      <c r="D16" s="10">
        <v>2835</v>
      </c>
      <c r="E16" s="10">
        <v>2921</v>
      </c>
      <c r="F16" s="2">
        <v>3649</v>
      </c>
      <c r="G16" s="10">
        <v>1752</v>
      </c>
      <c r="H16" s="10">
        <v>1897</v>
      </c>
      <c r="I16" s="9">
        <f t="shared" si="0"/>
        <v>-1.9041797921858103</v>
      </c>
      <c r="J16" s="9">
        <f t="shared" si="1"/>
        <v>1.9619432708905653</v>
      </c>
      <c r="L16" s="9">
        <f t="shared" si="2"/>
        <v>-1.1767629615201198</v>
      </c>
      <c r="M16" s="9">
        <f t="shared" si="3"/>
        <v>1.2741548732897643</v>
      </c>
    </row>
    <row r="17" spans="1:13" ht="11.25">
      <c r="A17" s="7" t="s">
        <v>11</v>
      </c>
      <c r="B17" s="39">
        <v>10575</v>
      </c>
      <c r="C17" s="2">
        <v>6787</v>
      </c>
      <c r="D17" s="10">
        <v>3202</v>
      </c>
      <c r="E17" s="10">
        <v>3585</v>
      </c>
      <c r="F17" s="2">
        <v>3788</v>
      </c>
      <c r="G17" s="10">
        <v>1891</v>
      </c>
      <c r="H17" s="10">
        <v>1897</v>
      </c>
      <c r="I17" s="9">
        <f t="shared" si="0"/>
        <v>-2.150682079216566</v>
      </c>
      <c r="J17" s="9">
        <f t="shared" si="1"/>
        <v>2.4079310599598345</v>
      </c>
      <c r="L17" s="9">
        <f t="shared" si="2"/>
        <v>-1.2701248631475723</v>
      </c>
      <c r="M17" s="9">
        <f t="shared" si="3"/>
        <v>1.2741548732897643</v>
      </c>
    </row>
    <row r="18" spans="1:13" ht="11.25">
      <c r="A18" s="7" t="s">
        <v>12</v>
      </c>
      <c r="B18" s="39">
        <v>12686</v>
      </c>
      <c r="C18" s="2">
        <v>9338</v>
      </c>
      <c r="D18" s="10">
        <v>4414</v>
      </c>
      <c r="E18" s="10">
        <v>4924</v>
      </c>
      <c r="F18" s="2">
        <v>3347</v>
      </c>
      <c r="G18" s="10">
        <v>1772</v>
      </c>
      <c r="H18" s="10">
        <v>1575</v>
      </c>
      <c r="I18" s="9">
        <f t="shared" si="0"/>
        <v>-2.9647441279393885</v>
      </c>
      <c r="J18" s="9">
        <f t="shared" si="1"/>
        <v>3.3072949900257247</v>
      </c>
      <c r="L18" s="9">
        <f t="shared" si="2"/>
        <v>-1.1901963286607606</v>
      </c>
      <c r="M18" s="9">
        <f t="shared" si="3"/>
        <v>1.0578776623254502</v>
      </c>
    </row>
    <row r="19" spans="1:13" ht="11.25">
      <c r="A19" s="7" t="s">
        <v>13</v>
      </c>
      <c r="B19" s="39">
        <v>12647</v>
      </c>
      <c r="C19" s="2">
        <v>10152</v>
      </c>
      <c r="D19" s="10">
        <v>4955</v>
      </c>
      <c r="E19" s="10">
        <v>5197</v>
      </c>
      <c r="F19" s="2">
        <v>2495</v>
      </c>
      <c r="G19" s="10">
        <v>1310</v>
      </c>
      <c r="H19" s="10">
        <v>1185</v>
      </c>
      <c r="I19" s="9">
        <f t="shared" si="0"/>
        <v>-3.328116709093718</v>
      </c>
      <c r="J19" s="9">
        <f t="shared" si="1"/>
        <v>3.4906604514954696</v>
      </c>
      <c r="L19" s="9">
        <f t="shared" si="2"/>
        <v>-0.8798855477119618</v>
      </c>
      <c r="M19" s="9">
        <f t="shared" si="3"/>
        <v>0.7959270030829577</v>
      </c>
    </row>
    <row r="20" spans="1:13" ht="11.25">
      <c r="A20" s="7" t="s">
        <v>14</v>
      </c>
      <c r="B20" s="39">
        <v>12290</v>
      </c>
      <c r="C20" s="2">
        <v>10465</v>
      </c>
      <c r="D20" s="10">
        <v>5067</v>
      </c>
      <c r="E20" s="10">
        <v>5398</v>
      </c>
      <c r="F20" s="2">
        <v>1825</v>
      </c>
      <c r="G20" s="10">
        <v>888</v>
      </c>
      <c r="H20" s="10">
        <v>937</v>
      </c>
      <c r="I20" s="9">
        <f t="shared" si="0"/>
        <v>-3.4033435650813058</v>
      </c>
      <c r="J20" s="9">
        <f t="shared" si="1"/>
        <v>3.625665791258908</v>
      </c>
      <c r="L20" s="9">
        <f t="shared" si="2"/>
        <v>-0.5964415010444443</v>
      </c>
      <c r="M20" s="9">
        <f t="shared" si="3"/>
        <v>0.6293532505390139</v>
      </c>
    </row>
    <row r="21" spans="1:13" ht="11.25">
      <c r="A21" s="7" t="s">
        <v>15</v>
      </c>
      <c r="B21" s="39">
        <v>10047</v>
      </c>
      <c r="C21" s="2">
        <v>8790</v>
      </c>
      <c r="D21" s="10">
        <v>4282</v>
      </c>
      <c r="E21" s="10">
        <v>4508</v>
      </c>
      <c r="F21" s="2">
        <v>1257</v>
      </c>
      <c r="G21" s="10">
        <v>579</v>
      </c>
      <c r="H21" s="10">
        <v>678</v>
      </c>
      <c r="I21" s="9">
        <f t="shared" si="0"/>
        <v>-2.8760839048111606</v>
      </c>
      <c r="J21" s="9">
        <f t="shared" si="1"/>
        <v>3.0278809535003997</v>
      </c>
      <c r="L21" s="9">
        <f t="shared" si="2"/>
        <v>-0.38889597872154646</v>
      </c>
      <c r="M21" s="9">
        <f t="shared" si="3"/>
        <v>0.4553911460677176</v>
      </c>
    </row>
    <row r="22" spans="1:13" ht="11.25">
      <c r="A22" s="7" t="s">
        <v>16</v>
      </c>
      <c r="B22" s="39">
        <v>7105</v>
      </c>
      <c r="C22" s="2">
        <v>6317</v>
      </c>
      <c r="D22" s="10">
        <v>2993</v>
      </c>
      <c r="E22" s="10">
        <v>3324</v>
      </c>
      <c r="F22" s="2">
        <v>788</v>
      </c>
      <c r="G22" s="10">
        <v>351</v>
      </c>
      <c r="H22" s="10">
        <v>437</v>
      </c>
      <c r="I22" s="9">
        <f t="shared" si="0"/>
        <v>-2.0103033925968714</v>
      </c>
      <c r="J22" s="9">
        <f t="shared" si="1"/>
        <v>2.232625618774474</v>
      </c>
      <c r="L22" s="9">
        <f t="shared" si="2"/>
        <v>-0.2357555933182432</v>
      </c>
      <c r="M22" s="9">
        <f t="shared" si="3"/>
        <v>0.29351907202299793</v>
      </c>
    </row>
    <row r="23" spans="1:13" ht="11.25">
      <c r="A23" s="7" t="s">
        <v>17</v>
      </c>
      <c r="B23" s="39">
        <v>5414</v>
      </c>
      <c r="C23" s="2">
        <v>5023</v>
      </c>
      <c r="D23" s="10">
        <v>2247</v>
      </c>
      <c r="E23" s="10">
        <v>2776</v>
      </c>
      <c r="F23" s="2">
        <v>391</v>
      </c>
      <c r="G23" s="10">
        <v>145</v>
      </c>
      <c r="H23" s="10">
        <v>246</v>
      </c>
      <c r="I23" s="9">
        <f t="shared" si="0"/>
        <v>-1.5092387982509756</v>
      </c>
      <c r="J23" s="9">
        <f t="shared" si="1"/>
        <v>1.8645513591209206</v>
      </c>
      <c r="L23" s="9">
        <f t="shared" si="2"/>
        <v>-0.09739191176964462</v>
      </c>
      <c r="M23" s="9">
        <f t="shared" si="3"/>
        <v>0.16523041582987985</v>
      </c>
    </row>
    <row r="24" spans="1:13" ht="11.25">
      <c r="A24" s="7" t="s">
        <v>18</v>
      </c>
      <c r="B24" s="39">
        <v>5629</v>
      </c>
      <c r="C24" s="2">
        <v>5397</v>
      </c>
      <c r="D24" s="10">
        <v>2272</v>
      </c>
      <c r="E24" s="10">
        <v>3125</v>
      </c>
      <c r="F24" s="2">
        <v>232</v>
      </c>
      <c r="G24" s="10">
        <v>76</v>
      </c>
      <c r="H24" s="10">
        <v>156</v>
      </c>
      <c r="I24" s="9">
        <f t="shared" si="0"/>
        <v>-1.5260305071767764</v>
      </c>
      <c r="J24" s="9">
        <f t="shared" si="1"/>
        <v>2.0989636157250997</v>
      </c>
      <c r="L24" s="9">
        <f t="shared" si="2"/>
        <v>-0.05104679513443443</v>
      </c>
      <c r="M24" s="9">
        <f t="shared" si="3"/>
        <v>0.10478026369699696</v>
      </c>
    </row>
    <row r="25" spans="1:13" ht="11.25">
      <c r="A25" s="8" t="s">
        <v>19</v>
      </c>
      <c r="B25" s="39">
        <v>4981</v>
      </c>
      <c r="C25" s="2">
        <v>4870</v>
      </c>
      <c r="D25" s="10">
        <v>1945</v>
      </c>
      <c r="E25" s="10">
        <v>2925</v>
      </c>
      <c r="F25" s="2">
        <v>111</v>
      </c>
      <c r="G25" s="10">
        <v>38</v>
      </c>
      <c r="H25" s="10">
        <v>73</v>
      </c>
      <c r="I25" s="9">
        <f t="shared" si="0"/>
        <v>-1.306394954427302</v>
      </c>
      <c r="J25" s="9">
        <f t="shared" si="1"/>
        <v>1.964629944318693</v>
      </c>
      <c r="L25" s="9">
        <f t="shared" si="2"/>
        <v>-0.025523397567217214</v>
      </c>
      <c r="M25" s="9">
        <f t="shared" si="3"/>
        <v>0.049031790063338326</v>
      </c>
    </row>
    <row r="26" spans="1:13" ht="11.25">
      <c r="A26" s="8" t="s">
        <v>20</v>
      </c>
      <c r="B26" s="39">
        <v>5113</v>
      </c>
      <c r="C26" s="2">
        <v>5041</v>
      </c>
      <c r="D26" s="10">
        <v>1996</v>
      </c>
      <c r="E26" s="10">
        <v>3045</v>
      </c>
      <c r="F26" s="2">
        <v>72</v>
      </c>
      <c r="G26" s="10">
        <v>26</v>
      </c>
      <c r="H26" s="10">
        <v>46</v>
      </c>
      <c r="I26" s="9">
        <f t="shared" si="0"/>
        <v>-1.3406500406359356</v>
      </c>
      <c r="J26" s="9">
        <f t="shared" si="1"/>
        <v>2.045230147162537</v>
      </c>
      <c r="L26" s="9">
        <f t="shared" si="2"/>
        <v>-0.01746337728283283</v>
      </c>
      <c r="M26" s="9">
        <f t="shared" si="3"/>
        <v>0.030896744423473465</v>
      </c>
    </row>
    <row r="27" spans="1:13" ht="11.25">
      <c r="A27" s="8" t="s">
        <v>73</v>
      </c>
      <c r="B27" s="39">
        <v>3369</v>
      </c>
      <c r="C27" s="2">
        <v>3340</v>
      </c>
      <c r="D27" s="10">
        <v>1265</v>
      </c>
      <c r="E27" s="10">
        <v>2075</v>
      </c>
      <c r="F27" s="2">
        <v>29</v>
      </c>
      <c r="G27" s="10">
        <v>13</v>
      </c>
      <c r="H27" s="10">
        <v>16</v>
      </c>
      <c r="I27" s="9">
        <f t="shared" si="0"/>
        <v>-0.8496604716455204</v>
      </c>
      <c r="J27" s="9">
        <f t="shared" si="1"/>
        <v>1.3937118408414662</v>
      </c>
      <c r="L27" s="9">
        <f t="shared" si="2"/>
        <v>-0.008731688641416414</v>
      </c>
      <c r="M27" s="9">
        <f t="shared" si="3"/>
        <v>0.01074669371251251</v>
      </c>
    </row>
    <row r="28" spans="1:13" ht="11.25">
      <c r="A28" s="8" t="s">
        <v>74</v>
      </c>
      <c r="B28" s="39">
        <v>1161</v>
      </c>
      <c r="C28" s="2">
        <v>1148</v>
      </c>
      <c r="D28" s="10">
        <v>340</v>
      </c>
      <c r="E28" s="10">
        <v>808</v>
      </c>
      <c r="F28" s="2">
        <v>13</v>
      </c>
      <c r="G28" s="10">
        <v>6</v>
      </c>
      <c r="H28" s="10">
        <v>7</v>
      </c>
      <c r="I28" s="9">
        <f t="shared" si="0"/>
        <v>-0.22836724139089085</v>
      </c>
      <c r="J28" s="9">
        <f t="shared" si="1"/>
        <v>0.5427080324818817</v>
      </c>
      <c r="L28" s="9">
        <f t="shared" si="2"/>
        <v>-0.004030010142192191</v>
      </c>
      <c r="M28" s="9">
        <f t="shared" si="3"/>
        <v>0.004701678499224223</v>
      </c>
    </row>
    <row r="29" spans="1:13" ht="11.25">
      <c r="A29" s="8" t="s">
        <v>75</v>
      </c>
      <c r="B29" s="39">
        <v>221</v>
      </c>
      <c r="C29" s="2">
        <v>218</v>
      </c>
      <c r="D29" s="10">
        <v>52</v>
      </c>
      <c r="E29" s="10">
        <v>166</v>
      </c>
      <c r="F29" s="2">
        <v>3</v>
      </c>
      <c r="G29" s="10">
        <v>2</v>
      </c>
      <c r="H29" s="10">
        <v>1</v>
      </c>
      <c r="I29" s="9">
        <f t="shared" si="0"/>
        <v>-0.03492675456566566</v>
      </c>
      <c r="J29" s="9">
        <f t="shared" si="1"/>
        <v>0.11149694726731729</v>
      </c>
      <c r="L29" s="9">
        <f t="shared" si="2"/>
        <v>-0.0013433367140640638</v>
      </c>
      <c r="M29" s="9">
        <f t="shared" si="3"/>
        <v>0.0006716683570320319</v>
      </c>
    </row>
    <row r="30" spans="1:13" ht="11.25">
      <c r="A30" s="8" t="s">
        <v>76</v>
      </c>
      <c r="B30" s="39">
        <v>22</v>
      </c>
      <c r="C30" s="2">
        <v>21</v>
      </c>
      <c r="D30" s="1">
        <v>6</v>
      </c>
      <c r="E30" s="1">
        <v>15</v>
      </c>
      <c r="F30" s="2">
        <v>1</v>
      </c>
      <c r="G30" s="10">
        <v>0</v>
      </c>
      <c r="H30" s="10">
        <v>1</v>
      </c>
      <c r="I30" s="9">
        <f t="shared" si="0"/>
        <v>-0.004030010142192191</v>
      </c>
      <c r="J30" s="9">
        <f t="shared" si="1"/>
        <v>0.010075025355480478</v>
      </c>
      <c r="L30" s="9">
        <f t="shared" si="2"/>
        <v>0</v>
      </c>
      <c r="M30" s="9">
        <f t="shared" si="3"/>
        <v>0.0006716683570320319</v>
      </c>
    </row>
    <row r="31" spans="1:8" ht="11.25">
      <c r="A31" s="8" t="s">
        <v>85</v>
      </c>
      <c r="B31" s="19">
        <f>+C31+F31</f>
        <v>0</v>
      </c>
      <c r="C31" s="2">
        <f>+D31+E31</f>
        <v>0</v>
      </c>
      <c r="D31" s="1">
        <v>0</v>
      </c>
      <c r="E31" s="1">
        <v>0</v>
      </c>
      <c r="F31" s="2"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89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83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82</v>
      </c>
      <c r="F65" s="15" t="s">
        <v>50</v>
      </c>
    </row>
    <row r="67" spans="1:6" ht="11.25">
      <c r="A67" s="1" t="s">
        <v>81</v>
      </c>
      <c r="E67" s="9">
        <f>+F8*100/B8</f>
        <v>19.452187288004676</v>
      </c>
      <c r="F67" s="9">
        <f>+E67*100/MM!E67</f>
        <v>137.92905403816476</v>
      </c>
    </row>
    <row r="68" spans="1:6" ht="11.25">
      <c r="A68" s="1" t="s">
        <v>44</v>
      </c>
      <c r="E68" s="9">
        <f>+(SUM(B10:B12)*100/B$8)</f>
        <v>15.585392556571268</v>
      </c>
      <c r="F68" s="9">
        <f>+E68*100/MM!E68</f>
        <v>116.83905629017936</v>
      </c>
    </row>
    <row r="69" spans="1:6" ht="11.25">
      <c r="A69" s="1" t="s">
        <v>45</v>
      </c>
      <c r="E69" s="9">
        <f>+(SUM(B23:B30)*100/B$8)</f>
        <v>17.402927130699947</v>
      </c>
      <c r="F69" s="9">
        <f>+E69*100/MM!E69</f>
        <v>85.90732610037784</v>
      </c>
    </row>
    <row r="70" spans="1:6" ht="11.25">
      <c r="A70" s="1" t="s">
        <v>46</v>
      </c>
      <c r="E70" s="9">
        <f>+(SUM(B26:B30)*100/B$8)</f>
        <v>6.640113377618667</v>
      </c>
      <c r="F70" s="9">
        <f>+E70*100/MM!E70</f>
        <v>91.13329948771151</v>
      </c>
    </row>
    <row r="71" spans="1:6" ht="11.25">
      <c r="A71" s="1" t="s">
        <v>47</v>
      </c>
      <c r="E71" s="9">
        <f>SUM(B10:B12)*100/SUM(B23:B30)</f>
        <v>89.55615592435353</v>
      </c>
      <c r="F71" s="9">
        <f>+E71*100/MM!E71</f>
        <v>136.005928241393</v>
      </c>
    </row>
    <row r="72" spans="1:6" ht="11.25">
      <c r="A72" s="1" t="s">
        <v>48</v>
      </c>
      <c r="E72" s="9">
        <f>+B10*100/B11</f>
        <v>90.5376069467501</v>
      </c>
      <c r="F72" s="9">
        <f>+E72*100/MM!E72</f>
        <v>93.1588811622003</v>
      </c>
    </row>
    <row r="74" ht="11.25">
      <c r="A74" s="1" t="s">
        <v>49</v>
      </c>
    </row>
    <row r="75" ht="11.25">
      <c r="A75" s="1" t="s">
        <v>90</v>
      </c>
    </row>
    <row r="77" ht="11.25">
      <c r="A77" s="1" t="s">
        <v>88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1">
      <selection activeCell="P26" sqref="P26"/>
    </sheetView>
  </sheetViews>
  <sheetFormatPr defaultColWidth="11.421875" defaultRowHeight="12.75"/>
  <cols>
    <col min="1" max="2" width="11.421875" style="1" customWidth="1"/>
    <col min="3" max="3" width="12.00390625" style="1" customWidth="1"/>
    <col min="4" max="5" width="10.421875" style="1" customWidth="1"/>
    <col min="6" max="6" width="12.00390625" style="1" customWidth="1"/>
    <col min="7" max="7" width="9.00390625" style="1" customWidth="1"/>
    <col min="8" max="8" width="7.57421875" style="1" bestFit="1" customWidth="1"/>
    <col min="9" max="13" width="0.13671875" style="1" customWidth="1"/>
    <col min="14" max="14" width="5.7109375" style="1" customWidth="1"/>
    <col min="15" max="16384" width="11.421875" style="1" customWidth="1"/>
  </cols>
  <sheetData>
    <row r="1" spans="1:9" ht="12" thickBot="1">
      <c r="A1" s="11" t="s">
        <v>21</v>
      </c>
      <c r="B1" s="11"/>
      <c r="E1" s="11"/>
      <c r="I1" s="38" t="s">
        <v>93</v>
      </c>
    </row>
    <row r="2" spans="1:9" ht="12" thickBot="1">
      <c r="A2" s="11" t="s">
        <v>77</v>
      </c>
      <c r="B2" s="11"/>
      <c r="G2" s="21" t="s">
        <v>84</v>
      </c>
      <c r="I2" s="36" t="str">
        <f>"CIUDAD DE MADRID 01.01.2014"</f>
        <v>CIUDAD DE MADRID 01.01.2014</v>
      </c>
    </row>
    <row r="3" spans="1:9" ht="11.25">
      <c r="A3" s="11" t="s">
        <v>92</v>
      </c>
      <c r="B3" s="11"/>
      <c r="I3" s="36" t="s">
        <v>87</v>
      </c>
    </row>
    <row r="4" spans="1:2" ht="12" thickBot="1">
      <c r="A4" s="11"/>
      <c r="B4" s="11"/>
    </row>
    <row r="5" spans="1:8" ht="13.5" customHeight="1" thickBot="1">
      <c r="A5" s="40" t="s">
        <v>23</v>
      </c>
      <c r="B5" s="43" t="s">
        <v>80</v>
      </c>
      <c r="C5" s="42" t="s">
        <v>78</v>
      </c>
      <c r="D5" s="42"/>
      <c r="E5" s="42"/>
      <c r="F5" s="42" t="s">
        <v>79</v>
      </c>
      <c r="G5" s="42"/>
      <c r="H5" s="42"/>
    </row>
    <row r="6" spans="1:8" ht="18" customHeight="1" thickBot="1">
      <c r="A6" s="41"/>
      <c r="B6" s="44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9" ht="11.25">
      <c r="A8" s="5" t="s">
        <v>0</v>
      </c>
      <c r="B8" s="39">
        <v>3266126</v>
      </c>
      <c r="C8" s="39">
        <v>2805478</v>
      </c>
      <c r="D8" s="39">
        <v>1308240</v>
      </c>
      <c r="E8" s="39">
        <v>1497238</v>
      </c>
      <c r="F8" s="2">
        <v>460623</v>
      </c>
      <c r="G8" s="2">
        <v>212925</v>
      </c>
      <c r="H8" s="2">
        <v>247698</v>
      </c>
      <c r="I8" s="9"/>
    </row>
    <row r="9" spans="1:8" ht="11.25">
      <c r="A9" s="6"/>
      <c r="B9" s="39"/>
      <c r="C9" s="39"/>
      <c r="D9" s="39"/>
      <c r="E9" s="39"/>
      <c r="F9" s="3"/>
      <c r="G9" s="10"/>
      <c r="H9" s="10"/>
    </row>
    <row r="10" spans="1:13" ht="11.25">
      <c r="A10" s="7" t="s">
        <v>5</v>
      </c>
      <c r="B10" s="39">
        <v>142821</v>
      </c>
      <c r="C10" s="39">
        <v>121212</v>
      </c>
      <c r="D10" s="10">
        <v>61789</v>
      </c>
      <c r="E10" s="10">
        <v>59423</v>
      </c>
      <c r="F10" s="2">
        <v>21597</v>
      </c>
      <c r="G10" s="10">
        <v>11133</v>
      </c>
      <c r="H10" s="10">
        <v>10464</v>
      </c>
      <c r="I10" s="9">
        <f>-D10/$B$8*100</f>
        <v>-1.8918131143746444</v>
      </c>
      <c r="J10" s="9">
        <f>E10/$B$8*100</f>
        <v>1.8193725532940248</v>
      </c>
      <c r="L10" s="9">
        <f>-G10/$B$8*100</f>
        <v>-0.34086253867731986</v>
      </c>
      <c r="M10" s="9">
        <f>H10/$B$8*100</f>
        <v>0.3203795566980576</v>
      </c>
    </row>
    <row r="11" spans="1:13" ht="11.25">
      <c r="A11" s="7" t="s">
        <v>6</v>
      </c>
      <c r="B11" s="39">
        <v>146956</v>
      </c>
      <c r="C11" s="39">
        <v>129492</v>
      </c>
      <c r="D11" s="10">
        <v>66423</v>
      </c>
      <c r="E11" s="10">
        <v>63069</v>
      </c>
      <c r="F11" s="2">
        <v>17460</v>
      </c>
      <c r="G11" s="10">
        <v>8946</v>
      </c>
      <c r="H11" s="10">
        <v>8514</v>
      </c>
      <c r="I11" s="9">
        <f aca="true" t="shared" si="0" ref="I11:I30">-D11/$B$8*100</f>
        <v>-2.033693739923077</v>
      </c>
      <c r="J11" s="9">
        <f aca="true" t="shared" si="1" ref="J11:J30">E11/$B$8*100</f>
        <v>1.9310032742153853</v>
      </c>
      <c r="L11" s="9">
        <f aca="true" t="shared" si="2" ref="L11:L30">-G11/$B$8*100</f>
        <v>-0.27390247651192884</v>
      </c>
      <c r="M11" s="9">
        <f aca="true" t="shared" si="3" ref="M11:M30">H11/$B$8*100</f>
        <v>0.26067579756567877</v>
      </c>
    </row>
    <row r="12" spans="1:13" ht="11.25">
      <c r="A12" s="7" t="s">
        <v>7</v>
      </c>
      <c r="B12" s="39">
        <v>145898</v>
      </c>
      <c r="C12" s="39">
        <v>131582</v>
      </c>
      <c r="D12" s="10">
        <v>67338</v>
      </c>
      <c r="E12" s="10">
        <v>64244</v>
      </c>
      <c r="F12" s="2">
        <v>14310</v>
      </c>
      <c r="G12" s="10">
        <v>7329</v>
      </c>
      <c r="H12" s="10">
        <v>6981</v>
      </c>
      <c r="I12" s="9">
        <f t="shared" si="0"/>
        <v>-2.061708580746732</v>
      </c>
      <c r="J12" s="9">
        <f t="shared" si="1"/>
        <v>1.9669786162566907</v>
      </c>
      <c r="L12" s="9">
        <f t="shared" si="2"/>
        <v>-0.2243942824006177</v>
      </c>
      <c r="M12" s="9">
        <f t="shared" si="3"/>
        <v>0.21373945769391625</v>
      </c>
    </row>
    <row r="13" spans="1:13" ht="11.25">
      <c r="A13" s="7" t="s">
        <v>4</v>
      </c>
      <c r="B13" s="39">
        <v>143300</v>
      </c>
      <c r="C13" s="39">
        <v>125584</v>
      </c>
      <c r="D13" s="10">
        <v>63939</v>
      </c>
      <c r="E13" s="10">
        <v>61645</v>
      </c>
      <c r="F13" s="2">
        <v>17716</v>
      </c>
      <c r="G13" s="10">
        <v>8886</v>
      </c>
      <c r="H13" s="10">
        <v>8830</v>
      </c>
      <c r="I13" s="9">
        <f t="shared" si="0"/>
        <v>-1.957640335982139</v>
      </c>
      <c r="J13" s="9">
        <f t="shared" si="1"/>
        <v>1.887404221392561</v>
      </c>
      <c r="L13" s="9">
        <f t="shared" si="2"/>
        <v>-0.27206543776939407</v>
      </c>
      <c r="M13" s="9">
        <f t="shared" si="3"/>
        <v>0.2703508682763617</v>
      </c>
    </row>
    <row r="14" spans="1:13" ht="11.25">
      <c r="A14" s="7" t="s">
        <v>8</v>
      </c>
      <c r="B14" s="39">
        <v>162142</v>
      </c>
      <c r="C14" s="39">
        <v>124541</v>
      </c>
      <c r="D14" s="10">
        <v>63025</v>
      </c>
      <c r="E14" s="10">
        <v>61516</v>
      </c>
      <c r="F14" s="2">
        <v>37600</v>
      </c>
      <c r="G14" s="10">
        <v>16579</v>
      </c>
      <c r="H14" s="10">
        <v>21021</v>
      </c>
      <c r="I14" s="9">
        <f t="shared" si="0"/>
        <v>-1.9296561124708602</v>
      </c>
      <c r="J14" s="9">
        <f t="shared" si="1"/>
        <v>1.8834545880961113</v>
      </c>
      <c r="L14" s="9">
        <f t="shared" si="2"/>
        <v>-0.5076044218747225</v>
      </c>
      <c r="M14" s="9">
        <f t="shared" si="3"/>
        <v>0.6436065234470439</v>
      </c>
    </row>
    <row r="15" spans="1:13" ht="11.25">
      <c r="A15" s="7" t="s">
        <v>9</v>
      </c>
      <c r="B15" s="39">
        <v>206628</v>
      </c>
      <c r="C15" s="39">
        <v>147245</v>
      </c>
      <c r="D15" s="10">
        <v>73369</v>
      </c>
      <c r="E15" s="10">
        <v>73876</v>
      </c>
      <c r="F15" s="2">
        <v>59383</v>
      </c>
      <c r="G15" s="10">
        <v>25338</v>
      </c>
      <c r="H15" s="10">
        <v>34045</v>
      </c>
      <c r="I15" s="9">
        <f t="shared" si="0"/>
        <v>-2.246361591683848</v>
      </c>
      <c r="J15" s="9">
        <f t="shared" si="1"/>
        <v>2.2618845690582665</v>
      </c>
      <c r="L15" s="9">
        <f t="shared" si="2"/>
        <v>-0.7757814609724181</v>
      </c>
      <c r="M15" s="9">
        <f t="shared" si="3"/>
        <v>1.0423663998265835</v>
      </c>
    </row>
    <row r="16" spans="1:13" ht="11.25">
      <c r="A16" s="7" t="s">
        <v>10</v>
      </c>
      <c r="B16" s="39">
        <v>225627</v>
      </c>
      <c r="C16" s="39">
        <v>161439</v>
      </c>
      <c r="D16" s="10">
        <v>80253</v>
      </c>
      <c r="E16" s="10">
        <v>81186</v>
      </c>
      <c r="F16" s="2">
        <v>64188</v>
      </c>
      <c r="G16" s="10">
        <v>28582</v>
      </c>
      <c r="H16" s="10">
        <v>35606</v>
      </c>
      <c r="I16" s="9">
        <f t="shared" si="0"/>
        <v>-2.4571311700773335</v>
      </c>
      <c r="J16" s="9">
        <f t="shared" si="1"/>
        <v>2.4856971225237485</v>
      </c>
      <c r="L16" s="9">
        <f t="shared" si="2"/>
        <v>-0.8751040223187961</v>
      </c>
      <c r="M16" s="9">
        <f t="shared" si="3"/>
        <v>1.0901600244448622</v>
      </c>
    </row>
    <row r="17" spans="1:13" ht="11.25">
      <c r="A17" s="7" t="s">
        <v>11</v>
      </c>
      <c r="B17" s="39">
        <v>248477</v>
      </c>
      <c r="C17" s="39">
        <v>187109</v>
      </c>
      <c r="D17" s="10">
        <v>92097</v>
      </c>
      <c r="E17" s="10">
        <v>95012</v>
      </c>
      <c r="F17" s="2">
        <v>61368</v>
      </c>
      <c r="G17" s="10">
        <v>29188</v>
      </c>
      <c r="H17" s="10">
        <v>32180</v>
      </c>
      <c r="I17" s="9">
        <f t="shared" si="0"/>
        <v>-2.81976261785369</v>
      </c>
      <c r="J17" s="9">
        <f t="shared" si="1"/>
        <v>2.909012083428502</v>
      </c>
      <c r="L17" s="9">
        <f t="shared" si="2"/>
        <v>-0.8936581136183968</v>
      </c>
      <c r="M17" s="9">
        <f t="shared" si="3"/>
        <v>0.985265112246129</v>
      </c>
    </row>
    <row r="18" spans="1:13" ht="11.25">
      <c r="A18" s="7" t="s">
        <v>12</v>
      </c>
      <c r="B18" s="39">
        <v>270208</v>
      </c>
      <c r="C18" s="39">
        <v>220275</v>
      </c>
      <c r="D18" s="10">
        <v>107038</v>
      </c>
      <c r="E18" s="10">
        <v>113237</v>
      </c>
      <c r="F18" s="2">
        <v>49931</v>
      </c>
      <c r="G18" s="10">
        <v>24654</v>
      </c>
      <c r="H18" s="10">
        <v>25277</v>
      </c>
      <c r="I18" s="9">
        <f t="shared" si="0"/>
        <v>-3.277215882057214</v>
      </c>
      <c r="J18" s="9">
        <f t="shared" si="1"/>
        <v>3.467012601473428</v>
      </c>
      <c r="L18" s="9">
        <f t="shared" si="2"/>
        <v>-0.7548392193075221</v>
      </c>
      <c r="M18" s="9">
        <f t="shared" si="3"/>
        <v>0.7739138049175077</v>
      </c>
    </row>
    <row r="19" spans="1:13" ht="11.25">
      <c r="A19" s="7" t="s">
        <v>13</v>
      </c>
      <c r="B19" s="39">
        <v>256850</v>
      </c>
      <c r="C19" s="39">
        <v>218932</v>
      </c>
      <c r="D19" s="10">
        <v>105810</v>
      </c>
      <c r="E19" s="10">
        <v>113122</v>
      </c>
      <c r="F19" s="2">
        <v>37918</v>
      </c>
      <c r="G19" s="10">
        <v>18526</v>
      </c>
      <c r="H19" s="10">
        <v>19392</v>
      </c>
      <c r="I19" s="9">
        <f t="shared" si="0"/>
        <v>-3.239617822460003</v>
      </c>
      <c r="J19" s="9">
        <f t="shared" si="1"/>
        <v>3.463491610550236</v>
      </c>
      <c r="L19" s="9">
        <f t="shared" si="2"/>
        <v>-0.5672163290699747</v>
      </c>
      <c r="M19" s="9">
        <f t="shared" si="3"/>
        <v>0.593730921587226</v>
      </c>
    </row>
    <row r="20" spans="1:13" ht="11.25">
      <c r="A20" s="7" t="s">
        <v>14</v>
      </c>
      <c r="B20" s="39">
        <v>248225</v>
      </c>
      <c r="C20" s="39">
        <v>219699</v>
      </c>
      <c r="D20" s="10">
        <v>103907</v>
      </c>
      <c r="E20" s="10">
        <v>115792</v>
      </c>
      <c r="F20" s="2">
        <v>28526</v>
      </c>
      <c r="G20" s="10">
        <v>13131</v>
      </c>
      <c r="H20" s="10">
        <v>15395</v>
      </c>
      <c r="I20" s="9">
        <f t="shared" si="0"/>
        <v>-3.181353077009277</v>
      </c>
      <c r="J20" s="9">
        <f t="shared" si="1"/>
        <v>3.5452398345930316</v>
      </c>
      <c r="L20" s="9">
        <f t="shared" si="2"/>
        <v>-0.4020359288037265</v>
      </c>
      <c r="M20" s="9">
        <f t="shared" si="3"/>
        <v>0.4713535240220371</v>
      </c>
    </row>
    <row r="21" spans="1:13" ht="11.25">
      <c r="A21" s="7" t="s">
        <v>15</v>
      </c>
      <c r="B21" s="39">
        <v>223020</v>
      </c>
      <c r="C21" s="39">
        <v>203126</v>
      </c>
      <c r="D21" s="10">
        <v>94136</v>
      </c>
      <c r="E21" s="10">
        <v>108990</v>
      </c>
      <c r="F21" s="2">
        <v>19894</v>
      </c>
      <c r="G21" s="10">
        <v>8596</v>
      </c>
      <c r="H21" s="10">
        <v>11298</v>
      </c>
      <c r="I21" s="9">
        <f t="shared" si="0"/>
        <v>-2.882191317787495</v>
      </c>
      <c r="J21" s="9">
        <f t="shared" si="1"/>
        <v>3.3369808758143438</v>
      </c>
      <c r="L21" s="9">
        <f t="shared" si="2"/>
        <v>-0.2631864171804762</v>
      </c>
      <c r="M21" s="9">
        <f t="shared" si="3"/>
        <v>0.3459143952192904</v>
      </c>
    </row>
    <row r="22" spans="1:13" ht="11.25">
      <c r="A22" s="7" t="s">
        <v>16</v>
      </c>
      <c r="B22" s="39">
        <v>184329</v>
      </c>
      <c r="C22" s="39">
        <v>171212</v>
      </c>
      <c r="D22" s="10">
        <v>77091</v>
      </c>
      <c r="E22" s="10">
        <v>94121</v>
      </c>
      <c r="F22" s="2">
        <v>13117</v>
      </c>
      <c r="G22" s="10">
        <v>5318</v>
      </c>
      <c r="H22" s="10">
        <v>7799</v>
      </c>
      <c r="I22" s="9">
        <f t="shared" si="0"/>
        <v>-2.3603192283457526</v>
      </c>
      <c r="J22" s="9">
        <f t="shared" si="1"/>
        <v>2.881732058101861</v>
      </c>
      <c r="L22" s="9">
        <f t="shared" si="2"/>
        <v>-0.16282286721332856</v>
      </c>
      <c r="M22" s="9">
        <f t="shared" si="3"/>
        <v>0.23878441921713983</v>
      </c>
    </row>
    <row r="23" spans="1:13" ht="11.25">
      <c r="A23" s="7" t="s">
        <v>17</v>
      </c>
      <c r="B23" s="39">
        <v>153013</v>
      </c>
      <c r="C23" s="39">
        <v>145214</v>
      </c>
      <c r="D23" s="10">
        <v>62732</v>
      </c>
      <c r="E23" s="10">
        <v>82482</v>
      </c>
      <c r="F23" s="2">
        <v>7799</v>
      </c>
      <c r="G23" s="10">
        <v>3039</v>
      </c>
      <c r="H23" s="10">
        <v>4760</v>
      </c>
      <c r="I23" s="9">
        <f t="shared" si="0"/>
        <v>-1.9206852399448155</v>
      </c>
      <c r="J23" s="9">
        <f t="shared" si="1"/>
        <v>2.5253771593624985</v>
      </c>
      <c r="L23" s="9">
        <f t="shared" si="2"/>
        <v>-0.09304601230938427</v>
      </c>
      <c r="M23" s="9">
        <f t="shared" si="3"/>
        <v>0.14573840690775555</v>
      </c>
    </row>
    <row r="24" spans="1:13" ht="11.25">
      <c r="A24" s="7" t="s">
        <v>18</v>
      </c>
      <c r="B24" s="39">
        <v>148261</v>
      </c>
      <c r="C24" s="39">
        <v>143883</v>
      </c>
      <c r="D24" s="10">
        <v>60250</v>
      </c>
      <c r="E24" s="10">
        <v>83633</v>
      </c>
      <c r="F24" s="2">
        <v>4378</v>
      </c>
      <c r="G24" s="10">
        <v>1637</v>
      </c>
      <c r="H24" s="10">
        <v>2741</v>
      </c>
      <c r="I24" s="9">
        <f t="shared" si="0"/>
        <v>-1.8446930706286286</v>
      </c>
      <c r="J24" s="9">
        <f t="shared" si="1"/>
        <v>2.5606176859067897</v>
      </c>
      <c r="L24" s="9">
        <f t="shared" si="2"/>
        <v>-0.05012054035882266</v>
      </c>
      <c r="M24" s="9">
        <f t="shared" si="3"/>
        <v>0.08392205322146175</v>
      </c>
    </row>
    <row r="25" spans="1:13" ht="11.25">
      <c r="A25" s="8" t="s">
        <v>19</v>
      </c>
      <c r="B25" s="39">
        <v>122396</v>
      </c>
      <c r="C25" s="39">
        <v>119670</v>
      </c>
      <c r="D25" s="10">
        <v>48355</v>
      </c>
      <c r="E25" s="10">
        <v>71315</v>
      </c>
      <c r="F25" s="2">
        <v>2726</v>
      </c>
      <c r="G25" s="10">
        <v>1042</v>
      </c>
      <c r="H25" s="10">
        <v>1684</v>
      </c>
      <c r="I25" s="9">
        <f t="shared" si="0"/>
        <v>-1.4805001399211175</v>
      </c>
      <c r="J25" s="9">
        <f t="shared" si="1"/>
        <v>2.183473632064409</v>
      </c>
      <c r="L25" s="9">
        <f t="shared" si="2"/>
        <v>-0.03190323949535321</v>
      </c>
      <c r="M25" s="9">
        <f t="shared" si="3"/>
        <v>0.05155955404047486</v>
      </c>
    </row>
    <row r="26" spans="1:13" ht="11.25">
      <c r="A26" s="8" t="s">
        <v>20</v>
      </c>
      <c r="B26" s="39">
        <v>108670</v>
      </c>
      <c r="C26" s="39">
        <v>107157</v>
      </c>
      <c r="D26" s="10">
        <v>40201</v>
      </c>
      <c r="E26" s="10">
        <v>66956</v>
      </c>
      <c r="F26" s="2">
        <v>1513</v>
      </c>
      <c r="G26" s="10">
        <v>564</v>
      </c>
      <c r="H26" s="10">
        <v>949</v>
      </c>
      <c r="I26" s="9">
        <f t="shared" si="0"/>
        <v>-1.2308465748106472</v>
      </c>
      <c r="J26" s="9">
        <f t="shared" si="1"/>
        <v>2.0500127674192603</v>
      </c>
      <c r="L26" s="9">
        <f t="shared" si="2"/>
        <v>-0.017268164179826496</v>
      </c>
      <c r="M26" s="9">
        <f t="shared" si="3"/>
        <v>0.029055829444424374</v>
      </c>
    </row>
    <row r="27" spans="1:13" ht="11.25">
      <c r="A27" s="8" t="s">
        <v>73</v>
      </c>
      <c r="B27" s="39">
        <v>82002</v>
      </c>
      <c r="C27" s="39">
        <v>81222</v>
      </c>
      <c r="D27" s="10">
        <v>27935</v>
      </c>
      <c r="E27" s="10">
        <v>53287</v>
      </c>
      <c r="F27" s="2">
        <v>780</v>
      </c>
      <c r="G27" s="10">
        <v>291</v>
      </c>
      <c r="H27" s="10">
        <v>489</v>
      </c>
      <c r="I27" s="9">
        <f t="shared" si="0"/>
        <v>-0.8552946212117964</v>
      </c>
      <c r="J27" s="9">
        <f t="shared" si="1"/>
        <v>1.6315047245574728</v>
      </c>
      <c r="L27" s="9">
        <f t="shared" si="2"/>
        <v>-0.00890963790129346</v>
      </c>
      <c r="M27" s="9">
        <f t="shared" si="3"/>
        <v>0.01497186575165808</v>
      </c>
    </row>
    <row r="28" spans="1:13" ht="11.25">
      <c r="A28" s="8" t="s">
        <v>74</v>
      </c>
      <c r="B28" s="39">
        <v>36378</v>
      </c>
      <c r="C28" s="39">
        <v>36062</v>
      </c>
      <c r="D28" s="10">
        <v>10201</v>
      </c>
      <c r="E28" s="10">
        <v>25861</v>
      </c>
      <c r="F28" s="2">
        <v>316</v>
      </c>
      <c r="G28" s="10">
        <v>117</v>
      </c>
      <c r="H28" s="10">
        <v>199</v>
      </c>
      <c r="I28" s="9">
        <f t="shared" si="0"/>
        <v>-0.3123272035432803</v>
      </c>
      <c r="J28" s="9">
        <f t="shared" si="1"/>
        <v>0.7917943153448459</v>
      </c>
      <c r="L28" s="9">
        <f t="shared" si="2"/>
        <v>-0.003582225547942731</v>
      </c>
      <c r="M28" s="9">
        <f t="shared" si="3"/>
        <v>0.0060928451627402</v>
      </c>
    </row>
    <row r="29" spans="1:13" ht="11.25">
      <c r="A29" s="8" t="s">
        <v>75</v>
      </c>
      <c r="B29" s="39">
        <v>9489</v>
      </c>
      <c r="C29" s="39">
        <v>9408</v>
      </c>
      <c r="D29" s="10">
        <v>2100</v>
      </c>
      <c r="E29" s="10">
        <v>7308</v>
      </c>
      <c r="F29" s="2">
        <v>81</v>
      </c>
      <c r="G29" s="10">
        <v>24</v>
      </c>
      <c r="H29" s="10">
        <v>57</v>
      </c>
      <c r="I29" s="9">
        <f t="shared" si="0"/>
        <v>-0.06429635598871568</v>
      </c>
      <c r="J29" s="9">
        <f t="shared" si="1"/>
        <v>0.22375131884073057</v>
      </c>
      <c r="L29" s="9">
        <f t="shared" si="2"/>
        <v>-0.0007348154970138936</v>
      </c>
      <c r="M29" s="9">
        <f t="shared" si="3"/>
        <v>0.0017451868054079972</v>
      </c>
    </row>
    <row r="30" spans="1:13" ht="11.25">
      <c r="A30" s="8" t="s">
        <v>76</v>
      </c>
      <c r="B30" s="39">
        <v>1436</v>
      </c>
      <c r="C30" s="39">
        <v>1414</v>
      </c>
      <c r="D30" s="10">
        <v>251</v>
      </c>
      <c r="E30" s="10">
        <v>1163</v>
      </c>
      <c r="F30" s="2">
        <v>22</v>
      </c>
      <c r="G30" s="10">
        <v>5</v>
      </c>
      <c r="H30" s="10">
        <v>17</v>
      </c>
      <c r="I30" s="9">
        <f t="shared" si="0"/>
        <v>-0.0076849454062703024</v>
      </c>
      <c r="J30" s="9">
        <f t="shared" si="1"/>
        <v>0.03560793429279826</v>
      </c>
      <c r="L30" s="9">
        <f t="shared" si="2"/>
        <v>-0.00015308656187789448</v>
      </c>
      <c r="M30" s="9">
        <f t="shared" si="3"/>
        <v>0.0005204943103848412</v>
      </c>
    </row>
    <row r="31" spans="1:8" ht="11.25">
      <c r="A31" s="8" t="s">
        <v>85</v>
      </c>
      <c r="B31" s="19">
        <f>+C31+F31</f>
        <v>0</v>
      </c>
      <c r="C31" s="2">
        <f>+D31+E31</f>
        <v>0</v>
      </c>
      <c r="D31" s="1">
        <v>0</v>
      </c>
      <c r="E31" s="1">
        <v>0</v>
      </c>
      <c r="F31" s="2">
        <f>+G31+H31</f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89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83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82</v>
      </c>
      <c r="F65" s="15" t="s">
        <v>50</v>
      </c>
    </row>
    <row r="67" spans="1:6" ht="11.25">
      <c r="A67" s="1" t="s">
        <v>81</v>
      </c>
      <c r="E67" s="9">
        <f>+F8*100/B8</f>
        <v>14.103038278376278</v>
      </c>
      <c r="F67" s="9">
        <f aca="true" t="shared" si="4" ref="F67:F72">+E67*100/E67</f>
        <v>100</v>
      </c>
    </row>
    <row r="68" spans="1:6" ht="11.25">
      <c r="A68" s="1" t="s">
        <v>44</v>
      </c>
      <c r="E68" s="9">
        <f>+(SUM(B10:B12)*100/B$8)</f>
        <v>13.339197569230336</v>
      </c>
      <c r="F68" s="9">
        <f t="shared" si="4"/>
        <v>100</v>
      </c>
    </row>
    <row r="69" spans="1:6" ht="11.25">
      <c r="A69" s="1" t="s">
        <v>45</v>
      </c>
      <c r="E69" s="9">
        <f>+(SUM(B23:B30)*100/B$8)</f>
        <v>20.2577916467399</v>
      </c>
      <c r="F69" s="9">
        <f t="shared" si="4"/>
        <v>100</v>
      </c>
    </row>
    <row r="70" spans="1:6" ht="11.25">
      <c r="A70" s="1" t="s">
        <v>46</v>
      </c>
      <c r="E70" s="9">
        <f>+(SUM(B26:B30)*100/B$8)</f>
        <v>7.286154912578388</v>
      </c>
      <c r="F70" s="9">
        <f t="shared" si="4"/>
        <v>100</v>
      </c>
    </row>
    <row r="71" spans="1:6" ht="11.25">
      <c r="A71" s="1" t="s">
        <v>47</v>
      </c>
      <c r="E71" s="9">
        <f>SUM(B10:B12)*100/SUM(B23:B30)</f>
        <v>65.84724436820349</v>
      </c>
      <c r="F71" s="9">
        <f t="shared" si="4"/>
        <v>100</v>
      </c>
    </row>
    <row r="72" spans="1:6" ht="11.25">
      <c r="A72" s="1" t="s">
        <v>48</v>
      </c>
      <c r="E72" s="9">
        <f>+B10*100/B11</f>
        <v>97.1862326138436</v>
      </c>
      <c r="F72" s="9">
        <f t="shared" si="4"/>
        <v>100</v>
      </c>
    </row>
    <row r="74" ht="11.25">
      <c r="A74" s="1" t="s">
        <v>49</v>
      </c>
    </row>
    <row r="75" ht="11.25">
      <c r="A75" s="1" t="s">
        <v>90</v>
      </c>
    </row>
    <row r="77" ht="11.25">
      <c r="A77" s="1" t="s">
        <v>88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16">
      <selection activeCell="P41" sqref="P41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9" ht="12" thickBot="1">
      <c r="A1" s="11" t="s">
        <v>21</v>
      </c>
      <c r="B1" s="11"/>
      <c r="E1" s="11" t="s">
        <v>22</v>
      </c>
      <c r="F1" s="11" t="s">
        <v>41</v>
      </c>
      <c r="I1" s="38" t="str">
        <f>F1&amp;" "&amp;MM!$I$1</f>
        <v>18. VILLA DE VALLECAS 01.01.19</v>
      </c>
    </row>
    <row r="2" spans="1:7" ht="12" thickBot="1">
      <c r="A2" s="11" t="s">
        <v>77</v>
      </c>
      <c r="B2" s="11"/>
      <c r="G2" s="21" t="s">
        <v>84</v>
      </c>
    </row>
    <row r="3" spans="1:9" ht="11.25">
      <c r="A3" s="11" t="s">
        <v>92</v>
      </c>
      <c r="B3" s="11"/>
      <c r="I3" s="36" t="s">
        <v>87</v>
      </c>
    </row>
    <row r="4" spans="1:2" ht="12" thickBot="1">
      <c r="A4" s="11"/>
      <c r="B4" s="11"/>
    </row>
    <row r="5" spans="1:8" ht="12" thickBot="1">
      <c r="A5" s="40" t="s">
        <v>23</v>
      </c>
      <c r="B5" s="43" t="s">
        <v>80</v>
      </c>
      <c r="C5" s="42" t="s">
        <v>78</v>
      </c>
      <c r="D5" s="42"/>
      <c r="E5" s="42"/>
      <c r="F5" s="42" t="s">
        <v>79</v>
      </c>
      <c r="G5" s="42"/>
      <c r="H5" s="42"/>
    </row>
    <row r="6" spans="1:8" ht="18" customHeight="1" thickBot="1">
      <c r="A6" s="41"/>
      <c r="B6" s="44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39">
        <v>110436</v>
      </c>
      <c r="C8" s="2">
        <v>96893</v>
      </c>
      <c r="D8" s="2">
        <v>47244</v>
      </c>
      <c r="E8" s="2">
        <v>49649</v>
      </c>
      <c r="F8" s="2">
        <v>13543</v>
      </c>
      <c r="G8" s="2">
        <v>6431</v>
      </c>
      <c r="H8" s="2">
        <v>7112</v>
      </c>
    </row>
    <row r="9" spans="1:8" ht="11.25">
      <c r="A9" s="6"/>
      <c r="B9" s="39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39">
        <v>7517</v>
      </c>
      <c r="C10" s="2">
        <v>6672</v>
      </c>
      <c r="D10" s="10">
        <v>3446</v>
      </c>
      <c r="E10" s="10">
        <v>3226</v>
      </c>
      <c r="F10" s="2">
        <v>845</v>
      </c>
      <c r="G10" s="10">
        <v>442</v>
      </c>
      <c r="H10" s="10">
        <v>403</v>
      </c>
      <c r="I10" s="9">
        <f>-D10/$B$8*100</f>
        <v>-3.120359303125792</v>
      </c>
      <c r="J10" s="9">
        <f>E10/$B$8*100</f>
        <v>2.9211489007207794</v>
      </c>
      <c r="L10" s="9">
        <f>-G10/$B$8*100</f>
        <v>-0.4002318084682531</v>
      </c>
      <c r="M10" s="9">
        <f>H10/$B$8*100</f>
        <v>0.364917237132819</v>
      </c>
    </row>
    <row r="11" spans="1:13" ht="11.25">
      <c r="A11" s="7" t="s">
        <v>6</v>
      </c>
      <c r="B11" s="39">
        <v>7283</v>
      </c>
      <c r="C11" s="2">
        <v>6611</v>
      </c>
      <c r="D11" s="10">
        <v>3414</v>
      </c>
      <c r="E11" s="10">
        <v>3197</v>
      </c>
      <c r="F11" s="2">
        <v>672</v>
      </c>
      <c r="G11" s="10">
        <v>340</v>
      </c>
      <c r="H11" s="10">
        <v>332</v>
      </c>
      <c r="I11" s="9">
        <f aca="true" t="shared" si="0" ref="I11:I30">-D11/$B$8*100</f>
        <v>-3.091383244594154</v>
      </c>
      <c r="J11" s="9">
        <f aca="true" t="shared" si="1" ref="J11:J30">E11/$B$8*100</f>
        <v>2.8948893476764823</v>
      </c>
      <c r="L11" s="9">
        <f aca="true" t="shared" si="2" ref="L11:L30">-G11/$B$8*100</f>
        <v>-0.30787062189865627</v>
      </c>
      <c r="M11" s="9">
        <f aca="true" t="shared" si="3" ref="M11:M30">H11/$B$8*100</f>
        <v>0.3006266072657467</v>
      </c>
    </row>
    <row r="12" spans="1:13" ht="11.25">
      <c r="A12" s="7" t="s">
        <v>7</v>
      </c>
      <c r="B12" s="39">
        <v>5513</v>
      </c>
      <c r="C12" s="2">
        <v>4971</v>
      </c>
      <c r="D12" s="10">
        <v>2663</v>
      </c>
      <c r="E12" s="10">
        <v>2308</v>
      </c>
      <c r="F12" s="2">
        <v>542</v>
      </c>
      <c r="G12" s="10">
        <v>291</v>
      </c>
      <c r="H12" s="10">
        <v>251</v>
      </c>
      <c r="I12" s="9">
        <f t="shared" si="0"/>
        <v>-2.4113513709297694</v>
      </c>
      <c r="J12" s="9">
        <f t="shared" si="1"/>
        <v>2.0898982215944075</v>
      </c>
      <c r="L12" s="9">
        <f t="shared" si="2"/>
        <v>-0.2635010322720852</v>
      </c>
      <c r="M12" s="9">
        <f t="shared" si="3"/>
        <v>0.22728095910753743</v>
      </c>
    </row>
    <row r="13" spans="1:13" ht="11.25">
      <c r="A13" s="7" t="s">
        <v>4</v>
      </c>
      <c r="B13" s="39">
        <v>4854</v>
      </c>
      <c r="C13" s="2">
        <v>4236</v>
      </c>
      <c r="D13" s="10">
        <v>2181</v>
      </c>
      <c r="E13" s="10">
        <v>2055</v>
      </c>
      <c r="F13" s="2">
        <v>618</v>
      </c>
      <c r="G13" s="10">
        <v>312</v>
      </c>
      <c r="H13" s="10">
        <v>306</v>
      </c>
      <c r="I13" s="9">
        <f t="shared" si="0"/>
        <v>-1.9748994892969682</v>
      </c>
      <c r="J13" s="9">
        <f t="shared" si="1"/>
        <v>1.8608062588286427</v>
      </c>
      <c r="L13" s="9">
        <f t="shared" si="2"/>
        <v>-0.28251657068347275</v>
      </c>
      <c r="M13" s="9">
        <f t="shared" si="3"/>
        <v>0.2770835597087906</v>
      </c>
    </row>
    <row r="14" spans="1:13" ht="11.25">
      <c r="A14" s="7" t="s">
        <v>8</v>
      </c>
      <c r="B14" s="39">
        <v>4966</v>
      </c>
      <c r="C14" s="2">
        <v>4057</v>
      </c>
      <c r="D14" s="10">
        <v>2064</v>
      </c>
      <c r="E14" s="10">
        <v>1993</v>
      </c>
      <c r="F14" s="2">
        <v>909</v>
      </c>
      <c r="G14" s="10">
        <v>428</v>
      </c>
      <c r="H14" s="10">
        <v>481</v>
      </c>
      <c r="I14" s="9">
        <f t="shared" si="0"/>
        <v>-1.868955775290666</v>
      </c>
      <c r="J14" s="9">
        <f t="shared" si="1"/>
        <v>1.8046651454235938</v>
      </c>
      <c r="L14" s="9">
        <f t="shared" si="2"/>
        <v>-0.38755478286066136</v>
      </c>
      <c r="M14" s="9">
        <f t="shared" si="3"/>
        <v>0.4355463798036872</v>
      </c>
    </row>
    <row r="15" spans="1:13" ht="11.25">
      <c r="A15" s="7" t="s">
        <v>9</v>
      </c>
      <c r="B15" s="39">
        <v>6538</v>
      </c>
      <c r="C15" s="2">
        <v>5137</v>
      </c>
      <c r="D15" s="10">
        <v>2531</v>
      </c>
      <c r="E15" s="10">
        <v>2606</v>
      </c>
      <c r="F15" s="2">
        <v>1401</v>
      </c>
      <c r="G15" s="10">
        <v>634</v>
      </c>
      <c r="H15" s="10">
        <v>767</v>
      </c>
      <c r="I15" s="9">
        <f t="shared" si="0"/>
        <v>-2.2918251294867615</v>
      </c>
      <c r="J15" s="9">
        <f t="shared" si="1"/>
        <v>2.3597377666702886</v>
      </c>
      <c r="L15" s="9">
        <f t="shared" si="2"/>
        <v>-0.5740881596580826</v>
      </c>
      <c r="M15" s="9">
        <f t="shared" si="3"/>
        <v>0.6945199029302039</v>
      </c>
    </row>
    <row r="16" spans="1:13" ht="11.25">
      <c r="A16" s="7" t="s">
        <v>10</v>
      </c>
      <c r="B16" s="39">
        <v>8417</v>
      </c>
      <c r="C16" s="2">
        <v>6552</v>
      </c>
      <c r="D16" s="10">
        <v>3189</v>
      </c>
      <c r="E16" s="10">
        <v>3363</v>
      </c>
      <c r="F16" s="2">
        <v>1865</v>
      </c>
      <c r="G16" s="10">
        <v>834</v>
      </c>
      <c r="H16" s="10">
        <v>1031</v>
      </c>
      <c r="I16" s="9">
        <f t="shared" si="0"/>
        <v>-2.8876453330435727</v>
      </c>
      <c r="J16" s="9">
        <f t="shared" si="1"/>
        <v>3.0452026513093555</v>
      </c>
      <c r="L16" s="9">
        <f t="shared" si="2"/>
        <v>-0.7551885254808215</v>
      </c>
      <c r="M16" s="9">
        <f t="shared" si="3"/>
        <v>0.9335723858162193</v>
      </c>
    </row>
    <row r="17" spans="1:13" ht="11.25">
      <c r="A17" s="7" t="s">
        <v>11</v>
      </c>
      <c r="B17" s="39">
        <v>11089</v>
      </c>
      <c r="C17" s="2">
        <v>9284</v>
      </c>
      <c r="D17" s="10">
        <v>4475</v>
      </c>
      <c r="E17" s="10">
        <v>4809</v>
      </c>
      <c r="F17" s="2">
        <v>1805</v>
      </c>
      <c r="G17" s="10">
        <v>914</v>
      </c>
      <c r="H17" s="10">
        <v>891</v>
      </c>
      <c r="I17" s="9">
        <f t="shared" si="0"/>
        <v>-4.052120685283785</v>
      </c>
      <c r="J17" s="9">
        <f t="shared" si="1"/>
        <v>4.354558296207759</v>
      </c>
      <c r="L17" s="9">
        <f t="shared" si="2"/>
        <v>-0.8276286718099171</v>
      </c>
      <c r="M17" s="9">
        <f t="shared" si="3"/>
        <v>0.8068021297403021</v>
      </c>
    </row>
    <row r="18" spans="1:13" ht="11.25">
      <c r="A18" s="7" t="s">
        <v>12</v>
      </c>
      <c r="B18" s="39">
        <v>12624</v>
      </c>
      <c r="C18" s="2">
        <v>11071</v>
      </c>
      <c r="D18" s="10">
        <v>5581</v>
      </c>
      <c r="E18" s="10">
        <v>5490</v>
      </c>
      <c r="F18" s="2">
        <v>1553</v>
      </c>
      <c r="G18" s="10">
        <v>790</v>
      </c>
      <c r="H18" s="10">
        <v>763</v>
      </c>
      <c r="I18" s="9">
        <f t="shared" si="0"/>
        <v>-5.053605708283531</v>
      </c>
      <c r="J18" s="9">
        <f t="shared" si="1"/>
        <v>4.971205041834184</v>
      </c>
      <c r="L18" s="9">
        <f t="shared" si="2"/>
        <v>-0.7153464449998189</v>
      </c>
      <c r="M18" s="9">
        <f t="shared" si="3"/>
        <v>0.6908978956137491</v>
      </c>
    </row>
    <row r="19" spans="1:13" ht="11.25">
      <c r="A19" s="7" t="s">
        <v>13</v>
      </c>
      <c r="B19" s="39">
        <v>8935</v>
      </c>
      <c r="C19" s="2">
        <v>7877</v>
      </c>
      <c r="D19" s="10">
        <v>3976</v>
      </c>
      <c r="E19" s="10">
        <v>3901</v>
      </c>
      <c r="F19" s="2">
        <v>1058</v>
      </c>
      <c r="G19" s="10">
        <v>533</v>
      </c>
      <c r="H19" s="10">
        <v>525</v>
      </c>
      <c r="I19" s="9">
        <f t="shared" si="0"/>
        <v>-3.6002752725560505</v>
      </c>
      <c r="J19" s="9">
        <f t="shared" si="1"/>
        <v>3.5323626353725235</v>
      </c>
      <c r="L19" s="9">
        <f t="shared" si="2"/>
        <v>-0.48263247491759936</v>
      </c>
      <c r="M19" s="9">
        <f t="shared" si="3"/>
        <v>0.47538846028468984</v>
      </c>
    </row>
    <row r="20" spans="1:13" ht="11.25">
      <c r="A20" s="7" t="s">
        <v>14</v>
      </c>
      <c r="B20" s="39">
        <v>7434</v>
      </c>
      <c r="C20" s="2">
        <v>6570</v>
      </c>
      <c r="D20" s="10">
        <v>3190</v>
      </c>
      <c r="E20" s="10">
        <v>3380</v>
      </c>
      <c r="F20" s="2">
        <v>864</v>
      </c>
      <c r="G20" s="10">
        <v>386</v>
      </c>
      <c r="H20" s="10">
        <v>478</v>
      </c>
      <c r="I20" s="9">
        <f t="shared" si="0"/>
        <v>-2.8885508348726865</v>
      </c>
      <c r="J20" s="9">
        <f t="shared" si="1"/>
        <v>3.0605961824042884</v>
      </c>
      <c r="L20" s="9">
        <f t="shared" si="2"/>
        <v>-0.3495237060378862</v>
      </c>
      <c r="M20" s="9">
        <f t="shared" si="3"/>
        <v>0.43282987431634606</v>
      </c>
    </row>
    <row r="21" spans="1:13" ht="11.25">
      <c r="A21" s="7" t="s">
        <v>15</v>
      </c>
      <c r="B21" s="39">
        <v>6501</v>
      </c>
      <c r="C21" s="2">
        <v>5975</v>
      </c>
      <c r="D21" s="10">
        <v>2784</v>
      </c>
      <c r="E21" s="10">
        <v>3191</v>
      </c>
      <c r="F21" s="2">
        <v>526</v>
      </c>
      <c r="G21" s="10">
        <v>215</v>
      </c>
      <c r="H21" s="10">
        <v>311</v>
      </c>
      <c r="I21" s="9">
        <f t="shared" si="0"/>
        <v>-2.5209170922525264</v>
      </c>
      <c r="J21" s="9">
        <f t="shared" si="1"/>
        <v>2.8894563367018002</v>
      </c>
      <c r="L21" s="9">
        <f t="shared" si="2"/>
        <v>-0.19468289325944438</v>
      </c>
      <c r="M21" s="9">
        <f t="shared" si="3"/>
        <v>0.2816110688543591</v>
      </c>
    </row>
    <row r="22" spans="1:13" ht="11.25">
      <c r="A22" s="7" t="s">
        <v>16</v>
      </c>
      <c r="B22" s="39">
        <v>4982</v>
      </c>
      <c r="C22" s="2">
        <v>4603</v>
      </c>
      <c r="D22" s="10">
        <v>2138</v>
      </c>
      <c r="E22" s="10">
        <v>2465</v>
      </c>
      <c r="F22" s="2">
        <v>379</v>
      </c>
      <c r="G22" s="10">
        <v>141</v>
      </c>
      <c r="H22" s="10">
        <v>238</v>
      </c>
      <c r="I22" s="9">
        <f t="shared" si="0"/>
        <v>-1.9359629106450795</v>
      </c>
      <c r="J22" s="9">
        <f t="shared" si="1"/>
        <v>2.2320620087652574</v>
      </c>
      <c r="L22" s="9">
        <f t="shared" si="2"/>
        <v>-0.12767575790503097</v>
      </c>
      <c r="M22" s="9">
        <f t="shared" si="3"/>
        <v>0.21550943532905936</v>
      </c>
    </row>
    <row r="23" spans="1:13" ht="11.25">
      <c r="A23" s="7" t="s">
        <v>17</v>
      </c>
      <c r="B23" s="39">
        <v>4054</v>
      </c>
      <c r="C23" s="2">
        <v>3805</v>
      </c>
      <c r="D23" s="10">
        <v>1725</v>
      </c>
      <c r="E23" s="10">
        <v>2080</v>
      </c>
      <c r="F23" s="2">
        <v>249</v>
      </c>
      <c r="G23" s="10">
        <v>87</v>
      </c>
      <c r="H23" s="10">
        <v>162</v>
      </c>
      <c r="I23" s="9">
        <f t="shared" si="0"/>
        <v>-1.5619906552211236</v>
      </c>
      <c r="J23" s="9">
        <f t="shared" si="1"/>
        <v>1.8834438045564852</v>
      </c>
      <c r="L23" s="9">
        <f t="shared" si="2"/>
        <v>-0.07877865913289145</v>
      </c>
      <c r="M23" s="9">
        <f t="shared" si="3"/>
        <v>0.14669129631641856</v>
      </c>
    </row>
    <row r="24" spans="1:13" ht="11.25">
      <c r="A24" s="7" t="s">
        <v>18</v>
      </c>
      <c r="B24" s="39">
        <v>3334</v>
      </c>
      <c r="C24" s="2">
        <v>3224</v>
      </c>
      <c r="D24" s="10">
        <v>1493</v>
      </c>
      <c r="E24" s="10">
        <v>1731</v>
      </c>
      <c r="F24" s="2">
        <v>110</v>
      </c>
      <c r="G24" s="10">
        <v>39</v>
      </c>
      <c r="H24" s="10">
        <v>71</v>
      </c>
      <c r="I24" s="9">
        <f t="shared" si="0"/>
        <v>-1.3519142308667462</v>
      </c>
      <c r="J24" s="9">
        <f t="shared" si="1"/>
        <v>1.5674236661958056</v>
      </c>
      <c r="L24" s="9">
        <f t="shared" si="2"/>
        <v>-0.03531457133543409</v>
      </c>
      <c r="M24" s="9">
        <f t="shared" si="3"/>
        <v>0.06429062986707233</v>
      </c>
    </row>
    <row r="25" spans="1:13" ht="11.25">
      <c r="A25" s="8" t="s">
        <v>19</v>
      </c>
      <c r="B25" s="39">
        <v>2339</v>
      </c>
      <c r="C25" s="2">
        <v>2263</v>
      </c>
      <c r="D25" s="10">
        <v>988</v>
      </c>
      <c r="E25" s="10">
        <v>1275</v>
      </c>
      <c r="F25" s="2">
        <v>76</v>
      </c>
      <c r="G25" s="10">
        <v>22</v>
      </c>
      <c r="H25" s="10">
        <v>54</v>
      </c>
      <c r="I25" s="9">
        <f t="shared" si="0"/>
        <v>-0.8946358071643303</v>
      </c>
      <c r="J25" s="9">
        <f t="shared" si="1"/>
        <v>1.1545148321199608</v>
      </c>
      <c r="L25" s="9">
        <f t="shared" si="2"/>
        <v>-0.019921040240501287</v>
      </c>
      <c r="M25" s="9">
        <f t="shared" si="3"/>
        <v>0.04889709877213952</v>
      </c>
    </row>
    <row r="26" spans="1:13" ht="11.25">
      <c r="A26" s="8" t="s">
        <v>20</v>
      </c>
      <c r="B26" s="39">
        <v>2011</v>
      </c>
      <c r="C26" s="2">
        <v>1969</v>
      </c>
      <c r="D26" s="10">
        <v>735</v>
      </c>
      <c r="E26" s="10">
        <v>1234</v>
      </c>
      <c r="F26" s="2">
        <v>42</v>
      </c>
      <c r="G26" s="10">
        <v>15</v>
      </c>
      <c r="H26" s="10">
        <v>27</v>
      </c>
      <c r="I26" s="9">
        <f t="shared" si="0"/>
        <v>-0.6655438443985657</v>
      </c>
      <c r="J26" s="9">
        <f t="shared" si="1"/>
        <v>1.1173892571262996</v>
      </c>
      <c r="L26" s="9">
        <f t="shared" si="2"/>
        <v>-0.013582527436705422</v>
      </c>
      <c r="M26" s="9">
        <f t="shared" si="3"/>
        <v>0.02444854938606976</v>
      </c>
    </row>
    <row r="27" spans="1:13" ht="11.25">
      <c r="A27" s="8" t="s">
        <v>73</v>
      </c>
      <c r="B27" s="39">
        <v>1350</v>
      </c>
      <c r="C27" s="2">
        <v>1334</v>
      </c>
      <c r="D27" s="10">
        <v>491</v>
      </c>
      <c r="E27" s="10">
        <v>843</v>
      </c>
      <c r="F27" s="2">
        <v>16</v>
      </c>
      <c r="G27" s="10">
        <v>5</v>
      </c>
      <c r="H27" s="10">
        <v>11</v>
      </c>
      <c r="I27" s="9">
        <f t="shared" si="0"/>
        <v>-0.44460139809482413</v>
      </c>
      <c r="J27" s="9">
        <f t="shared" si="1"/>
        <v>0.7633380419428447</v>
      </c>
      <c r="L27" s="9">
        <f t="shared" si="2"/>
        <v>-0.004527509145568475</v>
      </c>
      <c r="M27" s="9">
        <f t="shared" si="3"/>
        <v>0.009960520120250643</v>
      </c>
    </row>
    <row r="28" spans="1:13" ht="11.25">
      <c r="A28" s="8" t="s">
        <v>74</v>
      </c>
      <c r="B28" s="39">
        <v>550</v>
      </c>
      <c r="C28" s="2">
        <v>538</v>
      </c>
      <c r="D28" s="10">
        <v>141</v>
      </c>
      <c r="E28" s="10">
        <v>397</v>
      </c>
      <c r="F28" s="2">
        <v>12</v>
      </c>
      <c r="G28" s="10">
        <v>3</v>
      </c>
      <c r="H28" s="10">
        <v>9</v>
      </c>
      <c r="I28" s="9">
        <f t="shared" si="0"/>
        <v>-0.12767575790503097</v>
      </c>
      <c r="J28" s="9">
        <f t="shared" si="1"/>
        <v>0.35948422615813685</v>
      </c>
      <c r="L28" s="9">
        <f t="shared" si="2"/>
        <v>-0.0027165054873410843</v>
      </c>
      <c r="M28" s="9">
        <f t="shared" si="3"/>
        <v>0.008149516462023254</v>
      </c>
    </row>
    <row r="29" spans="1:13" ht="11.25">
      <c r="A29" s="8" t="s">
        <v>75</v>
      </c>
      <c r="B29" s="39">
        <v>132</v>
      </c>
      <c r="C29" s="2">
        <v>132</v>
      </c>
      <c r="D29" s="10">
        <v>37</v>
      </c>
      <c r="E29" s="10">
        <v>95</v>
      </c>
      <c r="F29" s="2">
        <v>0</v>
      </c>
      <c r="G29" s="10">
        <v>0</v>
      </c>
      <c r="H29" s="10">
        <v>0</v>
      </c>
      <c r="I29" s="9">
        <f t="shared" si="0"/>
        <v>-0.033503567677206705</v>
      </c>
      <c r="J29" s="9">
        <f t="shared" si="1"/>
        <v>0.086022673765801</v>
      </c>
      <c r="L29" s="9">
        <f t="shared" si="2"/>
        <v>0</v>
      </c>
      <c r="M29" s="9">
        <f t="shared" si="3"/>
        <v>0</v>
      </c>
    </row>
    <row r="30" spans="1:13" ht="11.25">
      <c r="A30" s="8" t="s">
        <v>76</v>
      </c>
      <c r="B30" s="39">
        <v>13</v>
      </c>
      <c r="C30" s="2">
        <v>12</v>
      </c>
      <c r="D30" s="1">
        <v>2</v>
      </c>
      <c r="E30" s="1">
        <v>10</v>
      </c>
      <c r="F30" s="2">
        <v>1</v>
      </c>
      <c r="G30" s="10">
        <v>0</v>
      </c>
      <c r="H30" s="10">
        <v>1</v>
      </c>
      <c r="I30" s="9">
        <f t="shared" si="0"/>
        <v>-0.0018110036582273897</v>
      </c>
      <c r="J30" s="9">
        <f t="shared" si="1"/>
        <v>0.00905501829113695</v>
      </c>
      <c r="L30" s="9">
        <f t="shared" si="2"/>
        <v>0</v>
      </c>
      <c r="M30" s="9">
        <f t="shared" si="3"/>
        <v>0.0009055018291136949</v>
      </c>
    </row>
    <row r="31" spans="1:8" ht="11.25">
      <c r="A31" s="8" t="s">
        <v>85</v>
      </c>
      <c r="B31" s="19">
        <f>+C31+F31</f>
        <v>0</v>
      </c>
      <c r="C31" s="2">
        <f>+D31+E31</f>
        <v>0</v>
      </c>
      <c r="D31" s="1">
        <v>0</v>
      </c>
      <c r="E31" s="1">
        <v>0</v>
      </c>
      <c r="F31" s="2"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89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83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82</v>
      </c>
      <c r="F65" s="15" t="s">
        <v>50</v>
      </c>
    </row>
    <row r="67" spans="1:6" ht="11.25">
      <c r="A67" s="1" t="s">
        <v>81</v>
      </c>
      <c r="E67" s="9">
        <f>+F8*100/B8</f>
        <v>12.26321127168677</v>
      </c>
      <c r="F67" s="9">
        <f>+E67*100/MM!E67</f>
        <v>86.95439258992542</v>
      </c>
    </row>
    <row r="68" spans="1:6" ht="11.25">
      <c r="A68" s="1" t="s">
        <v>44</v>
      </c>
      <c r="E68" s="9">
        <f>+(SUM(B10:B12)*100/B$8)</f>
        <v>18.393458654786482</v>
      </c>
      <c r="F68" s="9">
        <f>+E68*100/MM!E68</f>
        <v>137.89029332030333</v>
      </c>
    </row>
    <row r="69" spans="1:6" ht="11.25">
      <c r="A69" s="1" t="s">
        <v>45</v>
      </c>
      <c r="E69" s="9">
        <f>+(SUM(B23:B30)*100/B$8)</f>
        <v>12.480531710674056</v>
      </c>
      <c r="F69" s="9">
        <f>+E69*100/MM!E69</f>
        <v>61.60855007452185</v>
      </c>
    </row>
    <row r="70" spans="1:6" ht="11.25">
      <c r="A70" s="1" t="s">
        <v>46</v>
      </c>
      <c r="E70" s="9">
        <f>+(SUM(B26:B30)*100/B$8)</f>
        <v>3.6727154188851463</v>
      </c>
      <c r="F70" s="9">
        <f>+E70*100/MM!E70</f>
        <v>50.406770964267956</v>
      </c>
    </row>
    <row r="71" spans="1:6" ht="11.25">
      <c r="A71" s="1" t="s">
        <v>47</v>
      </c>
      <c r="E71" s="9">
        <f>SUM(B10:B12)*100/SUM(B23:B30)</f>
        <v>147.37720380178482</v>
      </c>
      <c r="F71" s="9">
        <f>+E71*100/MM!E71</f>
        <v>223.81681301298426</v>
      </c>
    </row>
    <row r="72" spans="1:6" ht="11.25">
      <c r="A72" s="1" t="s">
        <v>48</v>
      </c>
      <c r="E72" s="9">
        <f>+B10*100/B11</f>
        <v>103.2129616916106</v>
      </c>
      <c r="F72" s="9">
        <f>+E72*100/MM!E72</f>
        <v>106.20121689634107</v>
      </c>
    </row>
    <row r="74" ht="11.25">
      <c r="A74" s="1" t="s">
        <v>49</v>
      </c>
    </row>
    <row r="75" ht="11.25">
      <c r="A75" s="1" t="s">
        <v>90</v>
      </c>
    </row>
    <row r="77" ht="11.25">
      <c r="A77" s="1" t="s">
        <v>88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16">
      <selection activeCell="P41" sqref="P41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9" ht="12" thickBot="1">
      <c r="A1" s="11" t="s">
        <v>21</v>
      </c>
      <c r="B1" s="11"/>
      <c r="E1" s="11" t="s">
        <v>22</v>
      </c>
      <c r="F1" s="11" t="s">
        <v>42</v>
      </c>
      <c r="I1" s="38" t="str">
        <f>F1&amp;" "&amp;MM!$I$1</f>
        <v>19. VICÁLVARO 01.01.19</v>
      </c>
    </row>
    <row r="2" spans="1:7" ht="12" thickBot="1">
      <c r="A2" s="11" t="s">
        <v>77</v>
      </c>
      <c r="B2" s="11"/>
      <c r="G2" s="21" t="s">
        <v>84</v>
      </c>
    </row>
    <row r="3" spans="1:9" ht="11.25">
      <c r="A3" s="11" t="s">
        <v>92</v>
      </c>
      <c r="B3" s="11"/>
      <c r="I3" s="36" t="s">
        <v>87</v>
      </c>
    </row>
    <row r="4" spans="1:2" ht="12" thickBot="1">
      <c r="A4" s="11"/>
      <c r="B4" s="11"/>
    </row>
    <row r="5" spans="1:8" ht="12" thickBot="1">
      <c r="A5" s="40" t="s">
        <v>23</v>
      </c>
      <c r="B5" s="43" t="s">
        <v>80</v>
      </c>
      <c r="C5" s="42" t="s">
        <v>78</v>
      </c>
      <c r="D5" s="42"/>
      <c r="E5" s="42"/>
      <c r="F5" s="42" t="s">
        <v>79</v>
      </c>
      <c r="G5" s="42"/>
      <c r="H5" s="42"/>
    </row>
    <row r="6" spans="1:8" ht="18" customHeight="1" thickBot="1">
      <c r="A6" s="41"/>
      <c r="B6" s="44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39">
        <v>72126</v>
      </c>
      <c r="C8" s="2">
        <v>63385</v>
      </c>
      <c r="D8" s="2">
        <v>30633</v>
      </c>
      <c r="E8" s="2">
        <v>32752</v>
      </c>
      <c r="F8" s="2">
        <v>8741</v>
      </c>
      <c r="G8" s="2">
        <v>4215</v>
      </c>
      <c r="H8" s="2">
        <v>4526</v>
      </c>
    </row>
    <row r="9" spans="1:8" ht="11.25">
      <c r="A9" s="6"/>
      <c r="B9" s="39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39">
        <v>3101</v>
      </c>
      <c r="C10" s="2">
        <v>2626</v>
      </c>
      <c r="D10" s="10">
        <v>1344</v>
      </c>
      <c r="E10" s="10">
        <v>1282</v>
      </c>
      <c r="F10" s="2">
        <v>475</v>
      </c>
      <c r="G10" s="10">
        <v>257</v>
      </c>
      <c r="H10" s="10">
        <v>218</v>
      </c>
      <c r="I10" s="9">
        <f>-D10/$B$8*100</f>
        <v>-1.8634057066799765</v>
      </c>
      <c r="J10" s="9">
        <f>E10/$B$8*100</f>
        <v>1.7774450267587278</v>
      </c>
      <c r="L10" s="9">
        <f>-G10/$B$8*100</f>
        <v>-0.35632088289937053</v>
      </c>
      <c r="M10" s="9">
        <f>H10/$B$8*100</f>
        <v>0.3022488423037462</v>
      </c>
    </row>
    <row r="11" spans="1:13" ht="11.25">
      <c r="A11" s="7" t="s">
        <v>6</v>
      </c>
      <c r="B11" s="39">
        <v>4432</v>
      </c>
      <c r="C11" s="2">
        <v>3993</v>
      </c>
      <c r="D11" s="10">
        <v>2035</v>
      </c>
      <c r="E11" s="10">
        <v>1958</v>
      </c>
      <c r="F11" s="2">
        <v>439</v>
      </c>
      <c r="G11" s="10">
        <v>209</v>
      </c>
      <c r="H11" s="10">
        <v>230</v>
      </c>
      <c r="I11" s="9">
        <f aca="true" t="shared" si="0" ref="I11:I30">-D11/$B$8*100</f>
        <v>-2.8214513490280897</v>
      </c>
      <c r="J11" s="9">
        <f aca="true" t="shared" si="1" ref="J11:J30">E11/$B$8*100</f>
        <v>2.714693730416216</v>
      </c>
      <c r="L11" s="9">
        <f aca="true" t="shared" si="2" ref="L11:L30">-G11/$B$8*100</f>
        <v>-0.2897706790893714</v>
      </c>
      <c r="M11" s="9">
        <f aca="true" t="shared" si="3" ref="M11:M30">H11/$B$8*100</f>
        <v>0.318886393256246</v>
      </c>
    </row>
    <row r="12" spans="1:13" ht="11.25">
      <c r="A12" s="7" t="s">
        <v>7</v>
      </c>
      <c r="B12" s="39">
        <v>5051</v>
      </c>
      <c r="C12" s="2">
        <v>4670</v>
      </c>
      <c r="D12" s="10">
        <v>2368</v>
      </c>
      <c r="E12" s="10">
        <v>2302</v>
      </c>
      <c r="F12" s="2">
        <v>381</v>
      </c>
      <c r="G12" s="10">
        <v>190</v>
      </c>
      <c r="H12" s="10">
        <v>191</v>
      </c>
      <c r="I12" s="9">
        <f t="shared" si="0"/>
        <v>-3.2831433879599587</v>
      </c>
      <c r="J12" s="9">
        <f t="shared" si="1"/>
        <v>3.19163685772121</v>
      </c>
      <c r="L12" s="9">
        <f t="shared" si="2"/>
        <v>-0.26342789008124673</v>
      </c>
      <c r="M12" s="9">
        <f t="shared" si="3"/>
        <v>0.2648143526606217</v>
      </c>
    </row>
    <row r="13" spans="1:13" ht="11.25">
      <c r="A13" s="7" t="s">
        <v>4</v>
      </c>
      <c r="B13" s="39">
        <v>4160</v>
      </c>
      <c r="C13" s="2">
        <v>3732</v>
      </c>
      <c r="D13" s="10">
        <v>1882</v>
      </c>
      <c r="E13" s="10">
        <v>1850</v>
      </c>
      <c r="F13" s="2">
        <v>428</v>
      </c>
      <c r="G13" s="10">
        <v>226</v>
      </c>
      <c r="H13" s="10">
        <v>202</v>
      </c>
      <c r="I13" s="9">
        <f t="shared" si="0"/>
        <v>-2.609322574383717</v>
      </c>
      <c r="J13" s="9">
        <f t="shared" si="1"/>
        <v>2.5649557718437177</v>
      </c>
      <c r="L13" s="9">
        <f t="shared" si="2"/>
        <v>-0.3133405429387461</v>
      </c>
      <c r="M13" s="9">
        <f t="shared" si="3"/>
        <v>0.28006544103374653</v>
      </c>
    </row>
    <row r="14" spans="1:13" ht="11.25">
      <c r="A14" s="7" t="s">
        <v>8</v>
      </c>
      <c r="B14" s="39">
        <v>3860</v>
      </c>
      <c r="C14" s="2">
        <v>3190</v>
      </c>
      <c r="D14" s="10">
        <v>1594</v>
      </c>
      <c r="E14" s="10">
        <v>1596</v>
      </c>
      <c r="F14" s="2">
        <v>670</v>
      </c>
      <c r="G14" s="10">
        <v>321</v>
      </c>
      <c r="H14" s="10">
        <v>349</v>
      </c>
      <c r="I14" s="9">
        <f t="shared" si="0"/>
        <v>-2.2100213515237224</v>
      </c>
      <c r="J14" s="9">
        <f t="shared" si="1"/>
        <v>2.212794276682472</v>
      </c>
      <c r="L14" s="9">
        <f t="shared" si="2"/>
        <v>-0.4450544879793694</v>
      </c>
      <c r="M14" s="9">
        <f t="shared" si="3"/>
        <v>0.483875440201869</v>
      </c>
    </row>
    <row r="15" spans="1:13" ht="11.25">
      <c r="A15" s="7" t="s">
        <v>9</v>
      </c>
      <c r="B15" s="39">
        <v>3601</v>
      </c>
      <c r="C15" s="2">
        <v>2725</v>
      </c>
      <c r="D15" s="10">
        <v>1440</v>
      </c>
      <c r="E15" s="10">
        <v>1285</v>
      </c>
      <c r="F15" s="2">
        <v>876</v>
      </c>
      <c r="G15" s="10">
        <v>417</v>
      </c>
      <c r="H15" s="10">
        <v>459</v>
      </c>
      <c r="I15" s="9">
        <f t="shared" si="0"/>
        <v>-1.996506114299975</v>
      </c>
      <c r="J15" s="9">
        <f t="shared" si="1"/>
        <v>1.7816044144968526</v>
      </c>
      <c r="L15" s="9">
        <f t="shared" si="2"/>
        <v>-0.5781548955993677</v>
      </c>
      <c r="M15" s="9">
        <f t="shared" si="3"/>
        <v>0.636386323933117</v>
      </c>
    </row>
    <row r="16" spans="1:13" ht="11.25">
      <c r="A16" s="7" t="s">
        <v>10</v>
      </c>
      <c r="B16" s="39">
        <v>3630</v>
      </c>
      <c r="C16" s="2">
        <v>2612</v>
      </c>
      <c r="D16" s="10">
        <v>1285</v>
      </c>
      <c r="E16" s="10">
        <v>1327</v>
      </c>
      <c r="F16" s="2">
        <v>1018</v>
      </c>
      <c r="G16" s="10">
        <v>455</v>
      </c>
      <c r="H16" s="10">
        <v>563</v>
      </c>
      <c r="I16" s="9">
        <f t="shared" si="0"/>
        <v>-1.7816044144968526</v>
      </c>
      <c r="J16" s="9">
        <f t="shared" si="1"/>
        <v>1.8398358428306019</v>
      </c>
      <c r="L16" s="9">
        <f t="shared" si="2"/>
        <v>-0.6308404736156171</v>
      </c>
      <c r="M16" s="9">
        <f t="shared" si="3"/>
        <v>0.7805784321881153</v>
      </c>
    </row>
    <row r="17" spans="1:13" ht="11.25">
      <c r="A17" s="7" t="s">
        <v>11</v>
      </c>
      <c r="B17" s="39">
        <v>4580</v>
      </c>
      <c r="C17" s="2">
        <v>3428</v>
      </c>
      <c r="D17" s="10">
        <v>1645</v>
      </c>
      <c r="E17" s="10">
        <v>1783</v>
      </c>
      <c r="F17" s="2">
        <v>1152</v>
      </c>
      <c r="G17" s="10">
        <v>542</v>
      </c>
      <c r="H17" s="10">
        <v>610</v>
      </c>
      <c r="I17" s="9">
        <f t="shared" si="0"/>
        <v>-2.2807309430718465</v>
      </c>
      <c r="J17" s="9">
        <f t="shared" si="1"/>
        <v>2.4720627790255945</v>
      </c>
      <c r="L17" s="9">
        <f t="shared" si="2"/>
        <v>-0.7514627180212406</v>
      </c>
      <c r="M17" s="9">
        <f t="shared" si="3"/>
        <v>0.8457421734187395</v>
      </c>
    </row>
    <row r="18" spans="1:13" ht="11.25">
      <c r="A18" s="7" t="s">
        <v>12</v>
      </c>
      <c r="B18" s="39">
        <v>6860</v>
      </c>
      <c r="C18" s="2">
        <v>5861</v>
      </c>
      <c r="D18" s="10">
        <v>2744</v>
      </c>
      <c r="E18" s="10">
        <v>3117</v>
      </c>
      <c r="F18" s="2">
        <v>999</v>
      </c>
      <c r="G18" s="10">
        <v>536</v>
      </c>
      <c r="H18" s="10">
        <v>463</v>
      </c>
      <c r="I18" s="9">
        <f t="shared" si="0"/>
        <v>-3.8044533178049527</v>
      </c>
      <c r="J18" s="9">
        <f t="shared" si="1"/>
        <v>4.321603859911821</v>
      </c>
      <c r="L18" s="9">
        <f t="shared" si="2"/>
        <v>-0.7431439425449907</v>
      </c>
      <c r="M18" s="9">
        <f t="shared" si="3"/>
        <v>0.641932174250617</v>
      </c>
    </row>
    <row r="19" spans="1:13" ht="11.25">
      <c r="A19" s="7" t="s">
        <v>13</v>
      </c>
      <c r="B19" s="39">
        <v>7721</v>
      </c>
      <c r="C19" s="2">
        <v>6912</v>
      </c>
      <c r="D19" s="10">
        <v>3377</v>
      </c>
      <c r="E19" s="10">
        <v>3535</v>
      </c>
      <c r="F19" s="2">
        <v>809</v>
      </c>
      <c r="G19" s="10">
        <v>416</v>
      </c>
      <c r="H19" s="10">
        <v>393</v>
      </c>
      <c r="I19" s="9">
        <f t="shared" si="0"/>
        <v>-4.682084130549317</v>
      </c>
      <c r="J19" s="9">
        <f t="shared" si="1"/>
        <v>4.901145218090564</v>
      </c>
      <c r="L19" s="9">
        <f t="shared" si="2"/>
        <v>-0.5767684330199928</v>
      </c>
      <c r="M19" s="9">
        <f t="shared" si="3"/>
        <v>0.5448797936943681</v>
      </c>
    </row>
    <row r="20" spans="1:13" ht="11.25">
      <c r="A20" s="7" t="s">
        <v>14</v>
      </c>
      <c r="B20" s="39">
        <v>6632</v>
      </c>
      <c r="C20" s="2">
        <v>6078</v>
      </c>
      <c r="D20" s="10">
        <v>2984</v>
      </c>
      <c r="E20" s="10">
        <v>3094</v>
      </c>
      <c r="F20" s="2">
        <v>554</v>
      </c>
      <c r="G20" s="10">
        <v>258</v>
      </c>
      <c r="H20" s="10">
        <v>296</v>
      </c>
      <c r="I20" s="9">
        <f t="shared" si="0"/>
        <v>-4.137204336854948</v>
      </c>
      <c r="J20" s="9">
        <f t="shared" si="1"/>
        <v>4.289715220586196</v>
      </c>
      <c r="L20" s="9">
        <f t="shared" si="2"/>
        <v>-0.3577073454787455</v>
      </c>
      <c r="M20" s="9">
        <f t="shared" si="3"/>
        <v>0.41039292349499484</v>
      </c>
    </row>
    <row r="21" spans="1:13" ht="11.25">
      <c r="A21" s="7" t="s">
        <v>15</v>
      </c>
      <c r="B21" s="39">
        <v>4933</v>
      </c>
      <c r="C21" s="2">
        <v>4534</v>
      </c>
      <c r="D21" s="10">
        <v>2273</v>
      </c>
      <c r="E21" s="10">
        <v>2261</v>
      </c>
      <c r="F21" s="2">
        <v>399</v>
      </c>
      <c r="G21" s="10">
        <v>184</v>
      </c>
      <c r="H21" s="10">
        <v>215</v>
      </c>
      <c r="I21" s="9">
        <f t="shared" si="0"/>
        <v>-3.1514294429193352</v>
      </c>
      <c r="J21" s="9">
        <f t="shared" si="1"/>
        <v>3.134791891966836</v>
      </c>
      <c r="L21" s="9">
        <f t="shared" si="2"/>
        <v>-0.2551091146049968</v>
      </c>
      <c r="M21" s="9">
        <f t="shared" si="3"/>
        <v>0.2980894545656213</v>
      </c>
    </row>
    <row r="22" spans="1:13" ht="11.25">
      <c r="A22" s="7" t="s">
        <v>16</v>
      </c>
      <c r="B22" s="39">
        <v>3141</v>
      </c>
      <c r="C22" s="2">
        <v>2882</v>
      </c>
      <c r="D22" s="10">
        <v>1369</v>
      </c>
      <c r="E22" s="10">
        <v>1513</v>
      </c>
      <c r="F22" s="2">
        <v>259</v>
      </c>
      <c r="G22" s="10">
        <v>104</v>
      </c>
      <c r="H22" s="10">
        <v>155</v>
      </c>
      <c r="I22" s="9">
        <f t="shared" si="0"/>
        <v>-1.8980672711643511</v>
      </c>
      <c r="J22" s="9">
        <f t="shared" si="1"/>
        <v>2.0977178825943485</v>
      </c>
      <c r="L22" s="9">
        <f t="shared" si="2"/>
        <v>-0.1441921082549982</v>
      </c>
      <c r="M22" s="9">
        <f t="shared" si="3"/>
        <v>0.21490169980312232</v>
      </c>
    </row>
    <row r="23" spans="1:13" ht="11.25">
      <c r="A23" s="7" t="s">
        <v>17</v>
      </c>
      <c r="B23" s="39">
        <v>2243</v>
      </c>
      <c r="C23" s="2">
        <v>2105</v>
      </c>
      <c r="D23" s="10">
        <v>945</v>
      </c>
      <c r="E23" s="10">
        <v>1160</v>
      </c>
      <c r="F23" s="2">
        <v>138</v>
      </c>
      <c r="G23" s="10">
        <v>55</v>
      </c>
      <c r="H23" s="10">
        <v>83</v>
      </c>
      <c r="I23" s="9">
        <f t="shared" si="0"/>
        <v>-1.3102071375093587</v>
      </c>
      <c r="J23" s="9">
        <f t="shared" si="1"/>
        <v>1.60829659207498</v>
      </c>
      <c r="L23" s="9">
        <f t="shared" si="2"/>
        <v>-0.07625544186562405</v>
      </c>
      <c r="M23" s="9">
        <f t="shared" si="3"/>
        <v>0.11507639408812355</v>
      </c>
    </row>
    <row r="24" spans="1:13" ht="11.25">
      <c r="A24" s="7" t="s">
        <v>18</v>
      </c>
      <c r="B24" s="39">
        <v>2314</v>
      </c>
      <c r="C24" s="2">
        <v>2248</v>
      </c>
      <c r="D24" s="10">
        <v>922</v>
      </c>
      <c r="E24" s="10">
        <v>1326</v>
      </c>
      <c r="F24" s="2">
        <v>66</v>
      </c>
      <c r="G24" s="10">
        <v>22</v>
      </c>
      <c r="H24" s="10">
        <v>44</v>
      </c>
      <c r="I24" s="9">
        <f t="shared" si="0"/>
        <v>-1.278318498183734</v>
      </c>
      <c r="J24" s="9">
        <f t="shared" si="1"/>
        <v>1.838449380251227</v>
      </c>
      <c r="L24" s="9">
        <f t="shared" si="2"/>
        <v>-0.030502176746249617</v>
      </c>
      <c r="M24" s="9">
        <f t="shared" si="3"/>
        <v>0.06100435349249923</v>
      </c>
    </row>
    <row r="25" spans="1:13" ht="11.25">
      <c r="A25" s="8" t="s">
        <v>19</v>
      </c>
      <c r="B25" s="39">
        <v>2352</v>
      </c>
      <c r="C25" s="2">
        <v>2304</v>
      </c>
      <c r="D25" s="10">
        <v>994</v>
      </c>
      <c r="E25" s="10">
        <v>1310</v>
      </c>
      <c r="F25" s="2">
        <v>48</v>
      </c>
      <c r="G25" s="10">
        <v>11</v>
      </c>
      <c r="H25" s="10">
        <v>37</v>
      </c>
      <c r="I25" s="9">
        <f t="shared" si="0"/>
        <v>-1.3781438038987328</v>
      </c>
      <c r="J25" s="9">
        <f t="shared" si="1"/>
        <v>1.8162659789812272</v>
      </c>
      <c r="L25" s="9">
        <f t="shared" si="2"/>
        <v>-0.015251088373124808</v>
      </c>
      <c r="M25" s="9">
        <f t="shared" si="3"/>
        <v>0.051299115436874355</v>
      </c>
    </row>
    <row r="26" spans="1:13" ht="11.25">
      <c r="A26" s="8" t="s">
        <v>20</v>
      </c>
      <c r="B26" s="39">
        <v>1931</v>
      </c>
      <c r="C26" s="2">
        <v>1913</v>
      </c>
      <c r="D26" s="10">
        <v>817</v>
      </c>
      <c r="E26" s="10">
        <v>1096</v>
      </c>
      <c r="F26" s="2">
        <v>18</v>
      </c>
      <c r="G26" s="10">
        <v>10</v>
      </c>
      <c r="H26" s="10">
        <v>8</v>
      </c>
      <c r="I26" s="9">
        <f t="shared" si="0"/>
        <v>-1.1327399273493608</v>
      </c>
      <c r="J26" s="9">
        <f t="shared" si="1"/>
        <v>1.5195629869949812</v>
      </c>
      <c r="L26" s="9">
        <f t="shared" si="2"/>
        <v>-0.013864625793749826</v>
      </c>
      <c r="M26" s="9">
        <f t="shared" si="3"/>
        <v>0.011091700634999861</v>
      </c>
    </row>
    <row r="27" spans="1:13" ht="11.25">
      <c r="A27" s="8" t="s">
        <v>73</v>
      </c>
      <c r="B27" s="39">
        <v>1115</v>
      </c>
      <c r="C27" s="2">
        <v>1106</v>
      </c>
      <c r="D27" s="10">
        <v>471</v>
      </c>
      <c r="E27" s="10">
        <v>635</v>
      </c>
      <c r="F27" s="2">
        <v>9</v>
      </c>
      <c r="G27" s="10">
        <v>1</v>
      </c>
      <c r="H27" s="10">
        <v>8</v>
      </c>
      <c r="I27" s="9">
        <f t="shared" si="0"/>
        <v>-0.6530238748856169</v>
      </c>
      <c r="J27" s="9">
        <f t="shared" si="1"/>
        <v>0.880403737903114</v>
      </c>
      <c r="L27" s="9">
        <f t="shared" si="2"/>
        <v>-0.0013864625793749826</v>
      </c>
      <c r="M27" s="9">
        <f t="shared" si="3"/>
        <v>0.011091700634999861</v>
      </c>
    </row>
    <row r="28" spans="1:13" ht="11.25">
      <c r="A28" s="8" t="s">
        <v>74</v>
      </c>
      <c r="B28" s="39">
        <v>388</v>
      </c>
      <c r="C28" s="2">
        <v>387</v>
      </c>
      <c r="D28" s="10">
        <v>124</v>
      </c>
      <c r="E28" s="10">
        <v>263</v>
      </c>
      <c r="F28" s="2">
        <v>1</v>
      </c>
      <c r="G28" s="10">
        <v>1</v>
      </c>
      <c r="H28" s="10">
        <v>0</v>
      </c>
      <c r="I28" s="9">
        <f t="shared" si="0"/>
        <v>-0.17192135984249785</v>
      </c>
      <c r="J28" s="9">
        <f t="shared" si="1"/>
        <v>0.36463965837562046</v>
      </c>
      <c r="L28" s="9">
        <f t="shared" si="2"/>
        <v>-0.0013864625793749826</v>
      </c>
      <c r="M28" s="9">
        <f t="shared" si="3"/>
        <v>0</v>
      </c>
    </row>
    <row r="29" spans="1:13" ht="11.25">
      <c r="A29" s="8" t="s">
        <v>75</v>
      </c>
      <c r="B29" s="39">
        <v>67</v>
      </c>
      <c r="C29" s="2">
        <v>66</v>
      </c>
      <c r="D29" s="10">
        <v>17</v>
      </c>
      <c r="E29" s="10">
        <v>49</v>
      </c>
      <c r="F29" s="2">
        <v>1</v>
      </c>
      <c r="G29" s="10">
        <v>0</v>
      </c>
      <c r="H29" s="10">
        <v>1</v>
      </c>
      <c r="I29" s="9">
        <f t="shared" si="0"/>
        <v>-0.023569863849374706</v>
      </c>
      <c r="J29" s="9">
        <f t="shared" si="1"/>
        <v>0.06793666638937415</v>
      </c>
      <c r="L29" s="9">
        <f t="shared" si="2"/>
        <v>0</v>
      </c>
      <c r="M29" s="9">
        <f t="shared" si="3"/>
        <v>0.0013864625793749826</v>
      </c>
    </row>
    <row r="30" spans="1:13" ht="11.25">
      <c r="A30" s="8" t="s">
        <v>76</v>
      </c>
      <c r="B30" s="39">
        <v>14</v>
      </c>
      <c r="C30" s="2">
        <v>13</v>
      </c>
      <c r="D30" s="1">
        <v>3</v>
      </c>
      <c r="E30" s="1">
        <v>10</v>
      </c>
      <c r="F30" s="2">
        <v>1</v>
      </c>
      <c r="G30" s="10">
        <v>0</v>
      </c>
      <c r="H30" s="10">
        <v>1</v>
      </c>
      <c r="I30" s="9">
        <f t="shared" si="0"/>
        <v>-0.004159387738124948</v>
      </c>
      <c r="J30" s="9">
        <f t="shared" si="1"/>
        <v>0.013864625793749826</v>
      </c>
      <c r="L30" s="9">
        <f t="shared" si="2"/>
        <v>0</v>
      </c>
      <c r="M30" s="9">
        <f t="shared" si="3"/>
        <v>0.0013864625793749826</v>
      </c>
    </row>
    <row r="31" spans="1:8" ht="11.25">
      <c r="A31" s="8" t="s">
        <v>85</v>
      </c>
      <c r="B31" s="19">
        <f>+C31+F31</f>
        <v>0</v>
      </c>
      <c r="C31" s="2">
        <f>+D31+E31</f>
        <v>0</v>
      </c>
      <c r="D31" s="1">
        <v>0</v>
      </c>
      <c r="E31" s="1">
        <v>0</v>
      </c>
      <c r="F31" s="2"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89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83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82</v>
      </c>
      <c r="F65" s="15" t="s">
        <v>50</v>
      </c>
    </row>
    <row r="67" spans="1:8" ht="11.25">
      <c r="A67" s="1" t="s">
        <v>81</v>
      </c>
      <c r="E67" s="9">
        <f>+F8*100/B8</f>
        <v>12.119069406316724</v>
      </c>
      <c r="F67" s="9">
        <f>+E67*100/MM!E67</f>
        <v>85.93233009158382</v>
      </c>
      <c r="H67" s="9"/>
    </row>
    <row r="68" spans="1:8" ht="11.25">
      <c r="A68" s="1" t="s">
        <v>44</v>
      </c>
      <c r="E68" s="9">
        <f>+(SUM(B10:B12)*100/B$8)</f>
        <v>17.447245098854783</v>
      </c>
      <c r="F68" s="9">
        <f>+E68*100/MM!E68</f>
        <v>130.79681148962456</v>
      </c>
      <c r="H68" s="9"/>
    </row>
    <row r="69" spans="1:8" ht="11.25">
      <c r="A69" s="1" t="s">
        <v>45</v>
      </c>
      <c r="E69" s="9">
        <f>+(SUM(B23:B30)*100/B$8)</f>
        <v>14.452485927404819</v>
      </c>
      <c r="F69" s="9">
        <f>+E69*100/MM!E69</f>
        <v>71.34285009654873</v>
      </c>
      <c r="H69" s="9"/>
    </row>
    <row r="70" spans="1:8" ht="11.25">
      <c r="A70" s="1" t="s">
        <v>46</v>
      </c>
      <c r="E70" s="9">
        <f>+(SUM(B26:B30)*100/B$8)</f>
        <v>4.873415966503064</v>
      </c>
      <c r="F70" s="9">
        <f>+E70*100/MM!E70</f>
        <v>66.88597792629808</v>
      </c>
      <c r="H70" s="9"/>
    </row>
    <row r="71" spans="1:8" ht="11.25">
      <c r="A71" s="1" t="s">
        <v>47</v>
      </c>
      <c r="E71" s="9">
        <f>SUM(B10:B12)*100/SUM(B23:B30)</f>
        <v>120.7214121258634</v>
      </c>
      <c r="F71" s="9">
        <f>+E71*100/MM!E71</f>
        <v>183.33555683942592</v>
      </c>
      <c r="H71" s="9"/>
    </row>
    <row r="72" spans="1:8" ht="11.25">
      <c r="A72" s="1" t="s">
        <v>48</v>
      </c>
      <c r="E72" s="9">
        <f>+B10*100/B11</f>
        <v>69.96841155234657</v>
      </c>
      <c r="F72" s="9">
        <f>+E72*100/MM!E72</f>
        <v>71.99415973902047</v>
      </c>
      <c r="H72" s="9"/>
    </row>
    <row r="74" ht="11.25">
      <c r="A74" s="1" t="s">
        <v>49</v>
      </c>
    </row>
    <row r="75" ht="11.25">
      <c r="A75" s="1" t="s">
        <v>90</v>
      </c>
    </row>
    <row r="77" ht="11.25">
      <c r="A77" s="1" t="s">
        <v>88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31">
      <selection activeCell="P41" sqref="P41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9" ht="12" thickBot="1">
      <c r="A1" s="11" t="s">
        <v>21</v>
      </c>
      <c r="B1" s="11"/>
      <c r="E1" s="11" t="s">
        <v>22</v>
      </c>
      <c r="F1" s="11" t="s">
        <v>91</v>
      </c>
      <c r="I1" s="38" t="str">
        <f>F1&amp;" "&amp;MM!$I$1</f>
        <v>20. SAN BLAS - CANILLEJAS 01.01.19</v>
      </c>
    </row>
    <row r="2" spans="1:7" ht="12" thickBot="1">
      <c r="A2" s="11" t="s">
        <v>77</v>
      </c>
      <c r="B2" s="11"/>
      <c r="G2" s="21" t="s">
        <v>84</v>
      </c>
    </row>
    <row r="3" spans="1:9" ht="11.25">
      <c r="A3" s="11" t="s">
        <v>92</v>
      </c>
      <c r="B3" s="11"/>
      <c r="I3" s="36" t="s">
        <v>87</v>
      </c>
    </row>
    <row r="4" spans="1:2" ht="12" thickBot="1">
      <c r="A4" s="11"/>
      <c r="B4" s="11"/>
    </row>
    <row r="5" spans="1:8" ht="12" thickBot="1">
      <c r="A5" s="40" t="s">
        <v>23</v>
      </c>
      <c r="B5" s="43" t="s">
        <v>80</v>
      </c>
      <c r="C5" s="42" t="s">
        <v>78</v>
      </c>
      <c r="D5" s="42"/>
      <c r="E5" s="42"/>
      <c r="F5" s="42" t="s">
        <v>79</v>
      </c>
      <c r="G5" s="42"/>
      <c r="H5" s="42"/>
    </row>
    <row r="6" spans="1:8" ht="18" customHeight="1" thickBot="1">
      <c r="A6" s="41"/>
      <c r="B6" s="44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39">
        <v>158166</v>
      </c>
      <c r="C8" s="2">
        <v>138733</v>
      </c>
      <c r="D8" s="2">
        <v>65788</v>
      </c>
      <c r="E8" s="2">
        <v>72945</v>
      </c>
      <c r="F8" s="2">
        <v>19432</v>
      </c>
      <c r="G8" s="2">
        <v>8954</v>
      </c>
      <c r="H8" s="2">
        <v>10478</v>
      </c>
    </row>
    <row r="9" spans="1:8" ht="11.25">
      <c r="A9" s="6"/>
      <c r="B9" s="39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39">
        <v>6443</v>
      </c>
      <c r="C10" s="2">
        <v>5442</v>
      </c>
      <c r="D10" s="10">
        <v>2806</v>
      </c>
      <c r="E10" s="10">
        <v>2636</v>
      </c>
      <c r="F10" s="2">
        <v>1000</v>
      </c>
      <c r="G10" s="10">
        <v>514</v>
      </c>
      <c r="H10" s="10">
        <v>486</v>
      </c>
      <c r="I10" s="9">
        <f>-D10/$B$8*100</f>
        <v>-1.7740854545224636</v>
      </c>
      <c r="J10" s="9">
        <f>E10/$B$8*100</f>
        <v>1.6666034419533908</v>
      </c>
      <c r="L10" s="9">
        <f>-G10/$B$8*100</f>
        <v>-0.324975026238256</v>
      </c>
      <c r="M10" s="9">
        <f>H10/$B$8*100</f>
        <v>0.30727210652099696</v>
      </c>
    </row>
    <row r="11" spans="1:13" ht="11.25">
      <c r="A11" s="7" t="s">
        <v>6</v>
      </c>
      <c r="B11" s="39">
        <v>7430</v>
      </c>
      <c r="C11" s="2">
        <v>6529</v>
      </c>
      <c r="D11" s="10">
        <v>3321</v>
      </c>
      <c r="E11" s="10">
        <v>3208</v>
      </c>
      <c r="F11" s="2">
        <v>901</v>
      </c>
      <c r="G11" s="10">
        <v>454</v>
      </c>
      <c r="H11" s="10">
        <v>447</v>
      </c>
      <c r="I11" s="9">
        <f aca="true" t="shared" si="0" ref="I11:I30">-D11/$B$8*100</f>
        <v>-2.099692727893479</v>
      </c>
      <c r="J11" s="9">
        <f aca="true" t="shared" si="1" ref="J11:J30">E11/$B$8*100</f>
        <v>2.0282488018916833</v>
      </c>
      <c r="L11" s="9">
        <f aca="true" t="shared" si="2" ref="L11:L30">-G11/$B$8*100</f>
        <v>-0.28704019827270083</v>
      </c>
      <c r="M11" s="9">
        <f aca="true" t="shared" si="3" ref="M11:M30">H11/$B$8*100</f>
        <v>0.2826144683433861</v>
      </c>
    </row>
    <row r="12" spans="1:13" ht="11.25">
      <c r="A12" s="7" t="s">
        <v>7</v>
      </c>
      <c r="B12" s="39">
        <v>8851</v>
      </c>
      <c r="C12" s="2">
        <v>8140</v>
      </c>
      <c r="D12" s="10">
        <v>4126</v>
      </c>
      <c r="E12" s="10">
        <v>4014</v>
      </c>
      <c r="F12" s="2">
        <v>711</v>
      </c>
      <c r="G12" s="10">
        <v>346</v>
      </c>
      <c r="H12" s="10">
        <v>365</v>
      </c>
      <c r="I12" s="9">
        <f t="shared" si="0"/>
        <v>-2.6086516697646775</v>
      </c>
      <c r="J12" s="9">
        <f t="shared" si="1"/>
        <v>2.5378399908956415</v>
      </c>
      <c r="L12" s="9">
        <f t="shared" si="2"/>
        <v>-0.21875750793470153</v>
      </c>
      <c r="M12" s="9">
        <f t="shared" si="3"/>
        <v>0.23077020345712734</v>
      </c>
    </row>
    <row r="13" spans="1:13" ht="11.25">
      <c r="A13" s="7" t="s">
        <v>4</v>
      </c>
      <c r="B13" s="39">
        <v>8903</v>
      </c>
      <c r="C13" s="2">
        <v>8102</v>
      </c>
      <c r="D13" s="10">
        <v>4181</v>
      </c>
      <c r="E13" s="10">
        <v>3921</v>
      </c>
      <c r="F13" s="2">
        <v>801</v>
      </c>
      <c r="G13" s="10">
        <v>386</v>
      </c>
      <c r="H13" s="10">
        <v>415</v>
      </c>
      <c r="I13" s="9">
        <f t="shared" si="0"/>
        <v>-2.6434252620664367</v>
      </c>
      <c r="J13" s="9">
        <f t="shared" si="1"/>
        <v>2.479041007549031</v>
      </c>
      <c r="L13" s="9">
        <f t="shared" si="2"/>
        <v>-0.24404739324507163</v>
      </c>
      <c r="M13" s="9">
        <f t="shared" si="3"/>
        <v>0.2623825600950899</v>
      </c>
    </row>
    <row r="14" spans="1:13" ht="11.25">
      <c r="A14" s="7" t="s">
        <v>8</v>
      </c>
      <c r="B14" s="39">
        <v>7953</v>
      </c>
      <c r="C14" s="2">
        <v>6622</v>
      </c>
      <c r="D14" s="10">
        <v>3390</v>
      </c>
      <c r="E14" s="10">
        <v>3232</v>
      </c>
      <c r="F14" s="2">
        <v>1331</v>
      </c>
      <c r="G14" s="10">
        <v>584</v>
      </c>
      <c r="H14" s="10">
        <v>747</v>
      </c>
      <c r="I14" s="9">
        <f t="shared" si="0"/>
        <v>-2.1433177800538674</v>
      </c>
      <c r="J14" s="9">
        <f t="shared" si="1"/>
        <v>2.0434227330779056</v>
      </c>
      <c r="L14" s="9">
        <f t="shared" si="2"/>
        <v>-0.3692323255314037</v>
      </c>
      <c r="M14" s="9">
        <f t="shared" si="3"/>
        <v>0.4722886081711619</v>
      </c>
    </row>
    <row r="15" spans="1:13" ht="11.25">
      <c r="A15" s="7" t="s">
        <v>9</v>
      </c>
      <c r="B15" s="39">
        <v>9003</v>
      </c>
      <c r="C15" s="2">
        <v>6709</v>
      </c>
      <c r="D15" s="10">
        <v>3417</v>
      </c>
      <c r="E15" s="10">
        <v>3292</v>
      </c>
      <c r="F15" s="2">
        <v>2294</v>
      </c>
      <c r="G15" s="10">
        <v>971</v>
      </c>
      <c r="H15" s="10">
        <v>1323</v>
      </c>
      <c r="I15" s="9">
        <f t="shared" si="0"/>
        <v>-2.1603884526383674</v>
      </c>
      <c r="J15" s="9">
        <f t="shared" si="1"/>
        <v>2.0813575610434607</v>
      </c>
      <c r="L15" s="9">
        <f t="shared" si="2"/>
        <v>-0.6139119659092346</v>
      </c>
      <c r="M15" s="9">
        <f t="shared" si="3"/>
        <v>0.8364629566404916</v>
      </c>
    </row>
    <row r="16" spans="1:13" ht="11.25">
      <c r="A16" s="7" t="s">
        <v>10</v>
      </c>
      <c r="B16" s="39">
        <v>9418</v>
      </c>
      <c r="C16" s="2">
        <v>6715</v>
      </c>
      <c r="D16" s="10">
        <v>3423</v>
      </c>
      <c r="E16" s="10">
        <v>3292</v>
      </c>
      <c r="F16" s="2">
        <v>2703</v>
      </c>
      <c r="G16" s="10">
        <v>1180</v>
      </c>
      <c r="H16" s="10">
        <v>1523</v>
      </c>
      <c r="I16" s="9">
        <f t="shared" si="0"/>
        <v>-2.1641819354349225</v>
      </c>
      <c r="J16" s="9">
        <f t="shared" si="1"/>
        <v>2.0813575610434607</v>
      </c>
      <c r="L16" s="9">
        <f t="shared" si="2"/>
        <v>-0.7460516166559185</v>
      </c>
      <c r="M16" s="9">
        <f t="shared" si="3"/>
        <v>0.9629123831923423</v>
      </c>
    </row>
    <row r="17" spans="1:13" ht="11.25">
      <c r="A17" s="7" t="s">
        <v>11</v>
      </c>
      <c r="B17" s="39">
        <v>10567</v>
      </c>
      <c r="C17" s="2">
        <v>7917</v>
      </c>
      <c r="D17" s="10">
        <v>3864</v>
      </c>
      <c r="E17" s="10">
        <v>4053</v>
      </c>
      <c r="F17" s="2">
        <v>2650</v>
      </c>
      <c r="G17" s="10">
        <v>1251</v>
      </c>
      <c r="H17" s="10">
        <v>1399</v>
      </c>
      <c r="I17" s="9">
        <f t="shared" si="0"/>
        <v>-2.4430029209817534</v>
      </c>
      <c r="J17" s="9">
        <f t="shared" si="1"/>
        <v>2.562497629073252</v>
      </c>
      <c r="L17" s="9">
        <f t="shared" si="2"/>
        <v>-0.7909411630818254</v>
      </c>
      <c r="M17" s="9">
        <f t="shared" si="3"/>
        <v>0.8845137387301949</v>
      </c>
    </row>
    <row r="18" spans="1:13" ht="11.25">
      <c r="A18" s="7" t="s">
        <v>12</v>
      </c>
      <c r="B18" s="39">
        <v>12411</v>
      </c>
      <c r="C18" s="2">
        <v>10267</v>
      </c>
      <c r="D18" s="10">
        <v>4891</v>
      </c>
      <c r="E18" s="10">
        <v>5376</v>
      </c>
      <c r="F18" s="2">
        <v>2144</v>
      </c>
      <c r="G18" s="10">
        <v>1051</v>
      </c>
      <c r="H18" s="10">
        <v>1093</v>
      </c>
      <c r="I18" s="9">
        <f t="shared" si="0"/>
        <v>-3.092320726325506</v>
      </c>
      <c r="J18" s="9">
        <f t="shared" si="1"/>
        <v>3.3989605857137435</v>
      </c>
      <c r="L18" s="9">
        <f t="shared" si="2"/>
        <v>-0.6644917365299748</v>
      </c>
      <c r="M18" s="9">
        <f t="shared" si="3"/>
        <v>0.6910461161058635</v>
      </c>
    </row>
    <row r="19" spans="1:13" ht="11.25">
      <c r="A19" s="7" t="s">
        <v>13</v>
      </c>
      <c r="B19" s="39">
        <v>13995</v>
      </c>
      <c r="C19" s="2">
        <v>12409</v>
      </c>
      <c r="D19" s="10">
        <v>5864</v>
      </c>
      <c r="E19" s="10">
        <v>6545</v>
      </c>
      <c r="F19" s="2">
        <v>1586</v>
      </c>
      <c r="G19" s="10">
        <v>782</v>
      </c>
      <c r="H19" s="10">
        <v>804</v>
      </c>
      <c r="I19" s="9">
        <f t="shared" si="0"/>
        <v>-3.7074971865002597</v>
      </c>
      <c r="J19" s="9">
        <f t="shared" si="1"/>
        <v>4.138057483909311</v>
      </c>
      <c r="L19" s="9">
        <f t="shared" si="2"/>
        <v>-0.49441725781773577</v>
      </c>
      <c r="M19" s="9">
        <f t="shared" si="3"/>
        <v>0.5083266947384394</v>
      </c>
    </row>
    <row r="20" spans="1:13" ht="11.25">
      <c r="A20" s="7" t="s">
        <v>14</v>
      </c>
      <c r="B20" s="39">
        <v>14468</v>
      </c>
      <c r="C20" s="2">
        <v>13300</v>
      </c>
      <c r="D20" s="10">
        <v>6400</v>
      </c>
      <c r="E20" s="10">
        <v>6900</v>
      </c>
      <c r="F20" s="2">
        <v>1168</v>
      </c>
      <c r="G20" s="10">
        <v>561</v>
      </c>
      <c r="H20" s="10">
        <v>607</v>
      </c>
      <c r="I20" s="9">
        <f t="shared" si="0"/>
        <v>-4.046381649659219</v>
      </c>
      <c r="J20" s="9">
        <f t="shared" si="1"/>
        <v>4.362505216038845</v>
      </c>
      <c r="L20" s="9">
        <f t="shared" si="2"/>
        <v>-0.3546906414779409</v>
      </c>
      <c r="M20" s="9">
        <f t="shared" si="3"/>
        <v>0.38377400958486657</v>
      </c>
    </row>
    <row r="21" spans="1:13" ht="11.25">
      <c r="A21" s="7" t="s">
        <v>15</v>
      </c>
      <c r="B21" s="39">
        <v>12185</v>
      </c>
      <c r="C21" s="2">
        <v>11291</v>
      </c>
      <c r="D21" s="10">
        <v>5500</v>
      </c>
      <c r="E21" s="10">
        <v>5791</v>
      </c>
      <c r="F21" s="2">
        <v>894</v>
      </c>
      <c r="G21" s="10">
        <v>410</v>
      </c>
      <c r="H21" s="10">
        <v>484</v>
      </c>
      <c r="I21" s="9">
        <f t="shared" si="0"/>
        <v>-3.4773592301758907</v>
      </c>
      <c r="J21" s="9">
        <f t="shared" si="1"/>
        <v>3.661343145808834</v>
      </c>
      <c r="L21" s="9">
        <f t="shared" si="2"/>
        <v>-0.2592213244312937</v>
      </c>
      <c r="M21" s="9">
        <f t="shared" si="3"/>
        <v>0.3060076122554784</v>
      </c>
    </row>
    <row r="22" spans="1:13" ht="11.25">
      <c r="A22" s="7" t="s">
        <v>16</v>
      </c>
      <c r="B22" s="39">
        <v>8752</v>
      </c>
      <c r="C22" s="2">
        <v>8219</v>
      </c>
      <c r="D22" s="10">
        <v>3939</v>
      </c>
      <c r="E22" s="10">
        <v>4280</v>
      </c>
      <c r="F22" s="2">
        <v>533</v>
      </c>
      <c r="G22" s="10">
        <v>215</v>
      </c>
      <c r="H22" s="10">
        <v>318</v>
      </c>
      <c r="I22" s="9">
        <f t="shared" si="0"/>
        <v>-2.490421455938697</v>
      </c>
      <c r="J22" s="9">
        <f t="shared" si="1"/>
        <v>2.7060177282096025</v>
      </c>
      <c r="L22" s="9">
        <f t="shared" si="2"/>
        <v>-0.13593313354323938</v>
      </c>
      <c r="M22" s="9">
        <f t="shared" si="3"/>
        <v>0.20105458821744246</v>
      </c>
    </row>
    <row r="23" spans="1:13" ht="11.25">
      <c r="A23" s="7" t="s">
        <v>17</v>
      </c>
      <c r="B23" s="39">
        <v>6404</v>
      </c>
      <c r="C23" s="2">
        <v>6059</v>
      </c>
      <c r="D23" s="10">
        <v>2748</v>
      </c>
      <c r="E23" s="10">
        <v>3311</v>
      </c>
      <c r="F23" s="2">
        <v>345</v>
      </c>
      <c r="G23" s="10">
        <v>125</v>
      </c>
      <c r="H23" s="10">
        <v>220</v>
      </c>
      <c r="I23" s="9">
        <f t="shared" si="0"/>
        <v>-1.737415120822427</v>
      </c>
      <c r="J23" s="9">
        <f t="shared" si="1"/>
        <v>2.0933702565658865</v>
      </c>
      <c r="L23" s="9">
        <f t="shared" si="2"/>
        <v>-0.07903089159490662</v>
      </c>
      <c r="M23" s="9">
        <f t="shared" si="3"/>
        <v>0.13909436920703566</v>
      </c>
    </row>
    <row r="24" spans="1:13" ht="11.25">
      <c r="A24" s="7" t="s">
        <v>18</v>
      </c>
      <c r="B24" s="39">
        <v>5668</v>
      </c>
      <c r="C24" s="2">
        <v>5485</v>
      </c>
      <c r="D24" s="10">
        <v>2428</v>
      </c>
      <c r="E24" s="10">
        <v>3057</v>
      </c>
      <c r="F24" s="2">
        <v>183</v>
      </c>
      <c r="G24" s="10">
        <v>63</v>
      </c>
      <c r="H24" s="10">
        <v>120</v>
      </c>
      <c r="I24" s="9">
        <f t="shared" si="0"/>
        <v>-1.5350960383394663</v>
      </c>
      <c r="J24" s="9">
        <f t="shared" si="1"/>
        <v>1.9327794848450361</v>
      </c>
      <c r="L24" s="9">
        <f t="shared" si="2"/>
        <v>-0.03983156936383293</v>
      </c>
      <c r="M24" s="9">
        <f t="shared" si="3"/>
        <v>0.07586965593111035</v>
      </c>
    </row>
    <row r="25" spans="1:13" ht="11.25">
      <c r="A25" s="8" t="s">
        <v>19</v>
      </c>
      <c r="B25" s="39">
        <v>4509</v>
      </c>
      <c r="C25" s="2">
        <v>4418</v>
      </c>
      <c r="D25" s="10">
        <v>1763</v>
      </c>
      <c r="E25" s="10">
        <v>2655</v>
      </c>
      <c r="F25" s="2">
        <v>91</v>
      </c>
      <c r="G25" s="10">
        <v>30</v>
      </c>
      <c r="H25" s="10">
        <v>61</v>
      </c>
      <c r="I25" s="9">
        <f t="shared" si="0"/>
        <v>-1.1146516950545629</v>
      </c>
      <c r="J25" s="9">
        <f t="shared" si="1"/>
        <v>1.6786161374758166</v>
      </c>
      <c r="L25" s="9">
        <f t="shared" si="2"/>
        <v>-0.018967413982777587</v>
      </c>
      <c r="M25" s="9">
        <f t="shared" si="3"/>
        <v>0.038567075098314425</v>
      </c>
    </row>
    <row r="26" spans="1:13" ht="11.25">
      <c r="A26" s="8" t="s">
        <v>20</v>
      </c>
      <c r="B26" s="39">
        <v>5071</v>
      </c>
      <c r="C26" s="2">
        <v>5013</v>
      </c>
      <c r="D26" s="10">
        <v>1780</v>
      </c>
      <c r="E26" s="10">
        <v>3233</v>
      </c>
      <c r="F26" s="2">
        <v>58</v>
      </c>
      <c r="G26" s="10">
        <v>24</v>
      </c>
      <c r="H26" s="10">
        <v>34</v>
      </c>
      <c r="I26" s="9">
        <f t="shared" si="0"/>
        <v>-1.1253998963114702</v>
      </c>
      <c r="J26" s="9">
        <f t="shared" si="1"/>
        <v>2.0440549802106647</v>
      </c>
      <c r="L26" s="9">
        <f t="shared" si="2"/>
        <v>-0.015173931186222072</v>
      </c>
      <c r="M26" s="9">
        <f t="shared" si="3"/>
        <v>0.0214964025138146</v>
      </c>
    </row>
    <row r="27" spans="1:13" ht="11.25">
      <c r="A27" s="8" t="s">
        <v>73</v>
      </c>
      <c r="B27" s="39">
        <v>4081</v>
      </c>
      <c r="C27" s="2">
        <v>4055</v>
      </c>
      <c r="D27" s="10">
        <v>1422</v>
      </c>
      <c r="E27" s="10">
        <v>2633</v>
      </c>
      <c r="F27" s="2">
        <v>26</v>
      </c>
      <c r="G27" s="10">
        <v>4</v>
      </c>
      <c r="H27" s="10">
        <v>22</v>
      </c>
      <c r="I27" s="9">
        <f t="shared" si="0"/>
        <v>-0.8990554227836577</v>
      </c>
      <c r="J27" s="9">
        <f t="shared" si="1"/>
        <v>1.664706700555113</v>
      </c>
      <c r="L27" s="9">
        <f t="shared" si="2"/>
        <v>-0.0025289885310370115</v>
      </c>
      <c r="M27" s="9">
        <f t="shared" si="3"/>
        <v>0.013909436920703564</v>
      </c>
    </row>
    <row r="28" spans="1:13" ht="11.25">
      <c r="A28" s="8" t="s">
        <v>74</v>
      </c>
      <c r="B28" s="39">
        <v>1671</v>
      </c>
      <c r="C28" s="2">
        <v>1661</v>
      </c>
      <c r="D28" s="10">
        <v>449</v>
      </c>
      <c r="E28" s="10">
        <v>1212</v>
      </c>
      <c r="F28" s="2">
        <v>10</v>
      </c>
      <c r="G28" s="10">
        <v>3</v>
      </c>
      <c r="H28" s="10">
        <v>7</v>
      </c>
      <c r="I28" s="9">
        <f t="shared" si="0"/>
        <v>-0.28387896260890455</v>
      </c>
      <c r="J28" s="9">
        <f t="shared" si="1"/>
        <v>0.7662835249042145</v>
      </c>
      <c r="L28" s="9">
        <f t="shared" si="2"/>
        <v>-0.001896741398277759</v>
      </c>
      <c r="M28" s="9">
        <f t="shared" si="3"/>
        <v>0.004425729929314771</v>
      </c>
    </row>
    <row r="29" spans="1:13" ht="11.25">
      <c r="A29" s="8" t="s">
        <v>75</v>
      </c>
      <c r="B29" s="39">
        <v>347</v>
      </c>
      <c r="C29" s="2">
        <v>344</v>
      </c>
      <c r="D29" s="10">
        <v>73</v>
      </c>
      <c r="E29" s="10">
        <v>271</v>
      </c>
      <c r="F29" s="2">
        <v>3</v>
      </c>
      <c r="G29" s="10">
        <v>0</v>
      </c>
      <c r="H29" s="10">
        <v>3</v>
      </c>
      <c r="I29" s="9">
        <f t="shared" si="0"/>
        <v>-0.046154040691425466</v>
      </c>
      <c r="J29" s="9">
        <f t="shared" si="1"/>
        <v>0.17133897297775755</v>
      </c>
      <c r="L29" s="9">
        <f t="shared" si="2"/>
        <v>0</v>
      </c>
      <c r="M29" s="9">
        <f t="shared" si="3"/>
        <v>0.001896741398277759</v>
      </c>
    </row>
    <row r="30" spans="1:13" ht="11.25">
      <c r="A30" s="8" t="s">
        <v>76</v>
      </c>
      <c r="B30" s="39">
        <v>36</v>
      </c>
      <c r="C30" s="2">
        <v>36</v>
      </c>
      <c r="D30" s="1">
        <v>3</v>
      </c>
      <c r="E30" s="1">
        <v>33</v>
      </c>
      <c r="F30" s="2">
        <v>0</v>
      </c>
      <c r="G30" s="10">
        <v>0</v>
      </c>
      <c r="H30" s="10">
        <v>0</v>
      </c>
      <c r="I30" s="9">
        <f t="shared" si="0"/>
        <v>-0.001896741398277759</v>
      </c>
      <c r="J30" s="9">
        <f t="shared" si="1"/>
        <v>0.020864155381055346</v>
      </c>
      <c r="L30" s="9">
        <f t="shared" si="2"/>
        <v>0</v>
      </c>
      <c r="M30" s="9">
        <f t="shared" si="3"/>
        <v>0</v>
      </c>
    </row>
    <row r="31" spans="1:8" ht="11.25">
      <c r="A31" s="8" t="s">
        <v>85</v>
      </c>
      <c r="B31" s="19">
        <f>+C31+F31</f>
        <v>0</v>
      </c>
      <c r="C31" s="2">
        <f>+D31+E31</f>
        <v>0</v>
      </c>
      <c r="D31" s="1">
        <v>0</v>
      </c>
      <c r="E31" s="1">
        <v>0</v>
      </c>
      <c r="F31" s="2"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89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83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82</v>
      </c>
      <c r="F65" s="15" t="s">
        <v>50</v>
      </c>
    </row>
    <row r="67" spans="1:6" ht="11.25">
      <c r="A67" s="1" t="s">
        <v>81</v>
      </c>
      <c r="E67" s="9">
        <f>+F8*100/B8</f>
        <v>12.285826283777803</v>
      </c>
      <c r="F67" s="9">
        <f>+E67*100/MM!E67</f>
        <v>87.11474819305606</v>
      </c>
    </row>
    <row r="68" spans="1:6" ht="11.25">
      <c r="A68" s="1" t="s">
        <v>44</v>
      </c>
      <c r="E68" s="9">
        <f>+(SUM(B10:B12)*100/B$8)</f>
        <v>14.367183844821264</v>
      </c>
      <c r="F68" s="9">
        <f>+E68*100/MM!E68</f>
        <v>107.70650760854006</v>
      </c>
    </row>
    <row r="69" spans="1:6" ht="11.25">
      <c r="A69" s="1" t="s">
        <v>45</v>
      </c>
      <c r="E69" s="9">
        <f>+(SUM(B23:B30)*100/B$8)</f>
        <v>17.568251077981362</v>
      </c>
      <c r="F69" s="9">
        <f>+E69*100/MM!E69</f>
        <v>86.72342664166275</v>
      </c>
    </row>
    <row r="70" spans="1:6" ht="11.25">
      <c r="A70" s="1" t="s">
        <v>46</v>
      </c>
      <c r="E70" s="9">
        <f>+(SUM(B26:B30)*100/B$8)</f>
        <v>7.0849613697001885</v>
      </c>
      <c r="F70" s="9">
        <f>+E70*100/MM!E70</f>
        <v>97.23868699894274</v>
      </c>
    </row>
    <row r="71" spans="1:6" ht="11.25">
      <c r="A71" s="1" t="s">
        <v>47</v>
      </c>
      <c r="E71" s="9">
        <f>SUM(B10:B12)*100/SUM(B23:B30)</f>
        <v>81.77924928923598</v>
      </c>
      <c r="F71" s="9">
        <f>+E71*100/MM!E71</f>
        <v>124.1954011498859</v>
      </c>
    </row>
    <row r="72" spans="1:6" ht="11.25">
      <c r="A72" s="1" t="s">
        <v>48</v>
      </c>
      <c r="E72" s="9">
        <f>+B10*100/B11</f>
        <v>86.71601615074024</v>
      </c>
      <c r="F72" s="9">
        <f>+E72*100/MM!E72</f>
        <v>89.22664642768349</v>
      </c>
    </row>
    <row r="74" ht="11.25">
      <c r="A74" s="1" t="s">
        <v>49</v>
      </c>
    </row>
    <row r="75" ht="11.25">
      <c r="A75" s="1" t="s">
        <v>90</v>
      </c>
    </row>
    <row r="77" ht="11.25">
      <c r="A77" s="1" t="s">
        <v>88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13">
      <selection activeCell="P41" sqref="P41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9" ht="12" thickBot="1">
      <c r="A1" s="11" t="s">
        <v>21</v>
      </c>
      <c r="B1" s="11"/>
      <c r="E1" s="11" t="s">
        <v>22</v>
      </c>
      <c r="F1" s="11" t="s">
        <v>43</v>
      </c>
      <c r="I1" s="38" t="str">
        <f>F1&amp;" "&amp;MM!$I$1</f>
        <v>21. BARAJAS 01.01.19</v>
      </c>
    </row>
    <row r="2" spans="1:7" ht="12" thickBot="1">
      <c r="A2" s="11" t="s">
        <v>77</v>
      </c>
      <c r="B2" s="11"/>
      <c r="G2" s="21" t="s">
        <v>84</v>
      </c>
    </row>
    <row r="3" spans="1:9" ht="11.25">
      <c r="A3" s="11" t="s">
        <v>92</v>
      </c>
      <c r="B3" s="11"/>
      <c r="I3" s="36" t="s">
        <v>87</v>
      </c>
    </row>
    <row r="4" spans="1:2" ht="12" thickBot="1">
      <c r="A4" s="11"/>
      <c r="B4" s="11"/>
    </row>
    <row r="5" spans="1:8" ht="12" thickBot="1">
      <c r="A5" s="40" t="s">
        <v>23</v>
      </c>
      <c r="B5" s="43" t="s">
        <v>80</v>
      </c>
      <c r="C5" s="42" t="s">
        <v>78</v>
      </c>
      <c r="D5" s="42"/>
      <c r="E5" s="42"/>
      <c r="F5" s="42" t="s">
        <v>79</v>
      </c>
      <c r="G5" s="42"/>
      <c r="H5" s="42"/>
    </row>
    <row r="6" spans="1:8" ht="18" customHeight="1" thickBot="1">
      <c r="A6" s="41"/>
      <c r="B6" s="44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39">
        <v>48972</v>
      </c>
      <c r="C8" s="2">
        <v>44365</v>
      </c>
      <c r="D8" s="2">
        <v>21615</v>
      </c>
      <c r="E8" s="2">
        <v>22750</v>
      </c>
      <c r="F8" s="2">
        <v>4607</v>
      </c>
      <c r="G8" s="2">
        <v>2038</v>
      </c>
      <c r="H8" s="2">
        <v>2569</v>
      </c>
    </row>
    <row r="9" spans="1:8" ht="11.25">
      <c r="A9" s="6"/>
      <c r="B9" s="39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39">
        <v>2634</v>
      </c>
      <c r="C10" s="2">
        <v>2413</v>
      </c>
      <c r="D10" s="10">
        <v>1245</v>
      </c>
      <c r="E10" s="10">
        <v>1168</v>
      </c>
      <c r="F10" s="2">
        <v>221</v>
      </c>
      <c r="G10" s="10">
        <v>97</v>
      </c>
      <c r="H10" s="10">
        <v>124</v>
      </c>
      <c r="I10" s="9">
        <f>-D10/$B$8*100</f>
        <v>-2.542269051703014</v>
      </c>
      <c r="J10" s="9">
        <f>E10/$B$8*100</f>
        <v>2.385036347300498</v>
      </c>
      <c r="L10" s="9">
        <f>-G10/$B$8*100</f>
        <v>-0.19807236788368862</v>
      </c>
      <c r="M10" s="9">
        <f>H10/$B$8*100</f>
        <v>0.25320591358327205</v>
      </c>
    </row>
    <row r="11" spans="1:13" ht="11.25">
      <c r="A11" s="7" t="s">
        <v>6</v>
      </c>
      <c r="B11" s="39">
        <v>2902</v>
      </c>
      <c r="C11" s="2">
        <v>2712</v>
      </c>
      <c r="D11" s="10">
        <v>1432</v>
      </c>
      <c r="E11" s="10">
        <v>1280</v>
      </c>
      <c r="F11" s="2">
        <v>190</v>
      </c>
      <c r="G11" s="10">
        <v>102</v>
      </c>
      <c r="H11" s="10">
        <v>88</v>
      </c>
      <c r="I11" s="9">
        <f aca="true" t="shared" si="0" ref="I11:I30">-D11/$B$8*100</f>
        <v>-2.9241199052519806</v>
      </c>
      <c r="J11" s="9">
        <f aca="true" t="shared" si="1" ref="J11:J30">E11/$B$8*100</f>
        <v>2.613738462795067</v>
      </c>
      <c r="L11" s="9">
        <f aca="true" t="shared" si="2" ref="L11:L30">-G11/$B$8*100</f>
        <v>-0.20828228375398186</v>
      </c>
      <c r="M11" s="9">
        <f aca="true" t="shared" si="3" ref="M11:M30">H11/$B$8*100</f>
        <v>0.17969451931716085</v>
      </c>
    </row>
    <row r="12" spans="1:13" ht="11.25">
      <c r="A12" s="7" t="s">
        <v>7</v>
      </c>
      <c r="B12" s="39">
        <v>2894</v>
      </c>
      <c r="C12" s="2">
        <v>2720</v>
      </c>
      <c r="D12" s="10">
        <v>1416</v>
      </c>
      <c r="E12" s="10">
        <v>1304</v>
      </c>
      <c r="F12" s="2">
        <v>174</v>
      </c>
      <c r="G12" s="10">
        <v>103</v>
      </c>
      <c r="H12" s="10">
        <v>71</v>
      </c>
      <c r="I12" s="9">
        <f t="shared" si="0"/>
        <v>-2.8914481744670426</v>
      </c>
      <c r="J12" s="9">
        <f t="shared" si="1"/>
        <v>2.662746058972474</v>
      </c>
      <c r="L12" s="9">
        <f t="shared" si="2"/>
        <v>-0.2103242669280405</v>
      </c>
      <c r="M12" s="9">
        <f t="shared" si="3"/>
        <v>0.14498080535816385</v>
      </c>
    </row>
    <row r="13" spans="1:13" ht="11.25">
      <c r="A13" s="7" t="s">
        <v>4</v>
      </c>
      <c r="B13" s="39">
        <v>2463</v>
      </c>
      <c r="C13" s="2">
        <v>2267</v>
      </c>
      <c r="D13" s="10">
        <v>1174</v>
      </c>
      <c r="E13" s="10">
        <v>1093</v>
      </c>
      <c r="F13" s="2">
        <v>196</v>
      </c>
      <c r="G13" s="10">
        <v>108</v>
      </c>
      <c r="H13" s="10">
        <v>88</v>
      </c>
      <c r="I13" s="9">
        <f t="shared" si="0"/>
        <v>-2.3972882463448504</v>
      </c>
      <c r="J13" s="9">
        <f t="shared" si="1"/>
        <v>2.2318876092460997</v>
      </c>
      <c r="L13" s="9">
        <f t="shared" si="2"/>
        <v>-0.22053418279833373</v>
      </c>
      <c r="M13" s="9">
        <f t="shared" si="3"/>
        <v>0.17969451931716085</v>
      </c>
    </row>
    <row r="14" spans="1:13" ht="11.25">
      <c r="A14" s="7" t="s">
        <v>8</v>
      </c>
      <c r="B14" s="39">
        <v>2130</v>
      </c>
      <c r="C14" s="2">
        <v>1831</v>
      </c>
      <c r="D14" s="10">
        <v>969</v>
      </c>
      <c r="E14" s="10">
        <v>862</v>
      </c>
      <c r="F14" s="2">
        <v>299</v>
      </c>
      <c r="G14" s="10">
        <v>138</v>
      </c>
      <c r="H14" s="10">
        <v>161</v>
      </c>
      <c r="I14" s="9">
        <f t="shared" si="0"/>
        <v>-1.978681695662828</v>
      </c>
      <c r="J14" s="9">
        <f t="shared" si="1"/>
        <v>1.760189496038553</v>
      </c>
      <c r="L14" s="9">
        <f t="shared" si="2"/>
        <v>-0.28179367802009314</v>
      </c>
      <c r="M14" s="9">
        <f t="shared" si="3"/>
        <v>0.328759291023442</v>
      </c>
    </row>
    <row r="15" spans="1:13" ht="11.25">
      <c r="A15" s="7" t="s">
        <v>9</v>
      </c>
      <c r="B15" s="39">
        <v>2150</v>
      </c>
      <c r="C15" s="2">
        <v>1734</v>
      </c>
      <c r="D15" s="10">
        <v>883</v>
      </c>
      <c r="E15" s="10">
        <v>851</v>
      </c>
      <c r="F15" s="2">
        <v>416</v>
      </c>
      <c r="G15" s="10">
        <v>173</v>
      </c>
      <c r="H15" s="10">
        <v>243</v>
      </c>
      <c r="I15" s="9">
        <f t="shared" si="0"/>
        <v>-1.803071142693784</v>
      </c>
      <c r="J15" s="9">
        <f t="shared" si="1"/>
        <v>1.7377276811239077</v>
      </c>
      <c r="L15" s="9">
        <f t="shared" si="2"/>
        <v>-0.3532630891121457</v>
      </c>
      <c r="M15" s="9">
        <f t="shared" si="3"/>
        <v>0.4962019112962509</v>
      </c>
    </row>
    <row r="16" spans="1:13" ht="11.25">
      <c r="A16" s="7" t="s">
        <v>10</v>
      </c>
      <c r="B16" s="39">
        <v>2927</v>
      </c>
      <c r="C16" s="2">
        <v>2331</v>
      </c>
      <c r="D16" s="10">
        <v>1136</v>
      </c>
      <c r="E16" s="10">
        <v>1195</v>
      </c>
      <c r="F16" s="2">
        <v>596</v>
      </c>
      <c r="G16" s="10">
        <v>239</v>
      </c>
      <c r="H16" s="10">
        <v>357</v>
      </c>
      <c r="I16" s="9">
        <f t="shared" si="0"/>
        <v>-2.3196928857306216</v>
      </c>
      <c r="J16" s="9">
        <f t="shared" si="1"/>
        <v>2.4401698930000815</v>
      </c>
      <c r="L16" s="9">
        <f t="shared" si="2"/>
        <v>-0.48803397860001635</v>
      </c>
      <c r="M16" s="9">
        <f t="shared" si="3"/>
        <v>0.7289879931389366</v>
      </c>
    </row>
    <row r="17" spans="1:13" ht="11.25">
      <c r="A17" s="7" t="s">
        <v>11</v>
      </c>
      <c r="B17" s="39">
        <v>3858</v>
      </c>
      <c r="C17" s="2">
        <v>3256</v>
      </c>
      <c r="D17" s="10">
        <v>1661</v>
      </c>
      <c r="E17" s="10">
        <v>1595</v>
      </c>
      <c r="F17" s="2">
        <v>602</v>
      </c>
      <c r="G17" s="10">
        <v>249</v>
      </c>
      <c r="H17" s="10">
        <v>353</v>
      </c>
      <c r="I17" s="9">
        <f t="shared" si="0"/>
        <v>-3.3917340521114108</v>
      </c>
      <c r="J17" s="9">
        <f t="shared" si="1"/>
        <v>3.25696316262354</v>
      </c>
      <c r="L17" s="9">
        <f t="shared" si="2"/>
        <v>-0.5084538103406028</v>
      </c>
      <c r="M17" s="9">
        <f t="shared" si="3"/>
        <v>0.720820060442702</v>
      </c>
    </row>
    <row r="18" spans="1:13" ht="11.25">
      <c r="A18" s="7" t="s">
        <v>12</v>
      </c>
      <c r="B18" s="39">
        <v>4622</v>
      </c>
      <c r="C18" s="2">
        <v>4044</v>
      </c>
      <c r="D18" s="10">
        <v>1926</v>
      </c>
      <c r="E18" s="10">
        <v>2118</v>
      </c>
      <c r="F18" s="2">
        <v>578</v>
      </c>
      <c r="G18" s="10">
        <v>264</v>
      </c>
      <c r="H18" s="10">
        <v>314</v>
      </c>
      <c r="I18" s="9">
        <f t="shared" si="0"/>
        <v>-3.9328595932369517</v>
      </c>
      <c r="J18" s="9">
        <f t="shared" si="1"/>
        <v>4.324920362656211</v>
      </c>
      <c r="L18" s="9">
        <f t="shared" si="2"/>
        <v>-0.5390835579514826</v>
      </c>
      <c r="M18" s="9">
        <f t="shared" si="3"/>
        <v>0.6411827166544147</v>
      </c>
    </row>
    <row r="19" spans="1:13" ht="11.25">
      <c r="A19" s="7" t="s">
        <v>13</v>
      </c>
      <c r="B19" s="39">
        <v>4453</v>
      </c>
      <c r="C19" s="2">
        <v>4045</v>
      </c>
      <c r="D19" s="10">
        <v>1967</v>
      </c>
      <c r="E19" s="10">
        <v>2078</v>
      </c>
      <c r="F19" s="2">
        <v>408</v>
      </c>
      <c r="G19" s="10">
        <v>192</v>
      </c>
      <c r="H19" s="10">
        <v>216</v>
      </c>
      <c r="I19" s="9">
        <f t="shared" si="0"/>
        <v>-4.016580903373356</v>
      </c>
      <c r="J19" s="9">
        <f t="shared" si="1"/>
        <v>4.243241035693866</v>
      </c>
      <c r="L19" s="9">
        <f t="shared" si="2"/>
        <v>-0.39206076941926</v>
      </c>
      <c r="M19" s="9">
        <f t="shared" si="3"/>
        <v>0.44106836559666746</v>
      </c>
    </row>
    <row r="20" spans="1:13" ht="11.25">
      <c r="A20" s="7" t="s">
        <v>14</v>
      </c>
      <c r="B20" s="39">
        <v>3790</v>
      </c>
      <c r="C20" s="2">
        <v>3479</v>
      </c>
      <c r="D20" s="10">
        <v>1690</v>
      </c>
      <c r="E20" s="10">
        <v>1789</v>
      </c>
      <c r="F20" s="2">
        <v>311</v>
      </c>
      <c r="G20" s="10">
        <v>149</v>
      </c>
      <c r="H20" s="10">
        <v>162</v>
      </c>
      <c r="I20" s="9">
        <f t="shared" si="0"/>
        <v>-3.4509515641591113</v>
      </c>
      <c r="J20" s="9">
        <f t="shared" si="1"/>
        <v>3.653107898390917</v>
      </c>
      <c r="L20" s="9">
        <f t="shared" si="2"/>
        <v>-0.30425549293473825</v>
      </c>
      <c r="M20" s="9">
        <f t="shared" si="3"/>
        <v>0.3308012741975006</v>
      </c>
    </row>
    <row r="21" spans="1:13" ht="11.25">
      <c r="A21" s="7" t="s">
        <v>15</v>
      </c>
      <c r="B21" s="39">
        <v>3051</v>
      </c>
      <c r="C21" s="2">
        <v>2832</v>
      </c>
      <c r="D21" s="10">
        <v>1348</v>
      </c>
      <c r="E21" s="10">
        <v>1484</v>
      </c>
      <c r="F21" s="2">
        <v>219</v>
      </c>
      <c r="G21" s="10">
        <v>89</v>
      </c>
      <c r="H21" s="10">
        <v>130</v>
      </c>
      <c r="I21" s="9">
        <f t="shared" si="0"/>
        <v>-2.7525933186310545</v>
      </c>
      <c r="J21" s="9">
        <f t="shared" si="1"/>
        <v>3.0303030303030303</v>
      </c>
      <c r="L21" s="9">
        <f t="shared" si="2"/>
        <v>-0.18173650249121948</v>
      </c>
      <c r="M21" s="9">
        <f t="shared" si="3"/>
        <v>0.2654578126276239</v>
      </c>
    </row>
    <row r="22" spans="1:13" ht="11.25">
      <c r="A22" s="7" t="s">
        <v>16</v>
      </c>
      <c r="B22" s="39">
        <v>2398</v>
      </c>
      <c r="C22" s="2">
        <v>2269</v>
      </c>
      <c r="D22" s="10">
        <v>1104</v>
      </c>
      <c r="E22" s="10">
        <v>1165</v>
      </c>
      <c r="F22" s="2">
        <v>129</v>
      </c>
      <c r="G22" s="10">
        <v>43</v>
      </c>
      <c r="H22" s="10">
        <v>86</v>
      </c>
      <c r="I22" s="9">
        <f t="shared" si="0"/>
        <v>-2.254349424160745</v>
      </c>
      <c r="J22" s="9">
        <f t="shared" si="1"/>
        <v>2.378910397778322</v>
      </c>
      <c r="L22" s="9">
        <f t="shared" si="2"/>
        <v>-0.08780527648452177</v>
      </c>
      <c r="M22" s="9">
        <f t="shared" si="3"/>
        <v>0.17561055296904354</v>
      </c>
    </row>
    <row r="23" spans="1:13" ht="11.25">
      <c r="A23" s="7" t="s">
        <v>17</v>
      </c>
      <c r="B23" s="39">
        <v>2368</v>
      </c>
      <c r="C23" s="2">
        <v>2270</v>
      </c>
      <c r="D23" s="10">
        <v>961</v>
      </c>
      <c r="E23" s="10">
        <v>1309</v>
      </c>
      <c r="F23" s="2">
        <v>98</v>
      </c>
      <c r="G23" s="10">
        <v>30</v>
      </c>
      <c r="H23" s="10">
        <v>68</v>
      </c>
      <c r="I23" s="9">
        <f t="shared" si="0"/>
        <v>-1.9623458302703585</v>
      </c>
      <c r="J23" s="9">
        <f t="shared" si="1"/>
        <v>2.6729559748427674</v>
      </c>
      <c r="L23" s="9">
        <f t="shared" si="2"/>
        <v>-0.06125949522175938</v>
      </c>
      <c r="M23" s="9">
        <f t="shared" si="3"/>
        <v>0.1388548558359879</v>
      </c>
    </row>
    <row r="24" spans="1:13" ht="11.25">
      <c r="A24" s="7" t="s">
        <v>18</v>
      </c>
      <c r="B24" s="39">
        <v>2457</v>
      </c>
      <c r="C24" s="2">
        <v>2374</v>
      </c>
      <c r="D24" s="10">
        <v>1063</v>
      </c>
      <c r="E24" s="10">
        <v>1311</v>
      </c>
      <c r="F24" s="2">
        <v>83</v>
      </c>
      <c r="G24" s="10">
        <v>31</v>
      </c>
      <c r="H24" s="10">
        <v>52</v>
      </c>
      <c r="I24" s="9">
        <f t="shared" si="0"/>
        <v>-2.1706281140243404</v>
      </c>
      <c r="J24" s="9">
        <f t="shared" si="1"/>
        <v>2.677039941190885</v>
      </c>
      <c r="L24" s="9">
        <f t="shared" si="2"/>
        <v>-0.06330147839581801</v>
      </c>
      <c r="M24" s="9">
        <f t="shared" si="3"/>
        <v>0.10618312505104958</v>
      </c>
    </row>
    <row r="25" spans="1:13" ht="11.25">
      <c r="A25" s="8" t="s">
        <v>19</v>
      </c>
      <c r="B25" s="39">
        <v>1716</v>
      </c>
      <c r="C25" s="2">
        <v>1671</v>
      </c>
      <c r="D25" s="10">
        <v>777</v>
      </c>
      <c r="E25" s="10">
        <v>894</v>
      </c>
      <c r="F25" s="2">
        <v>45</v>
      </c>
      <c r="G25" s="10">
        <v>15</v>
      </c>
      <c r="H25" s="10">
        <v>30</v>
      </c>
      <c r="I25" s="9">
        <f t="shared" si="0"/>
        <v>-1.5866209262435675</v>
      </c>
      <c r="J25" s="9">
        <f t="shared" si="1"/>
        <v>1.8255329576084292</v>
      </c>
      <c r="L25" s="9">
        <f t="shared" si="2"/>
        <v>-0.03062974761087969</v>
      </c>
      <c r="M25" s="9">
        <f t="shared" si="3"/>
        <v>0.06125949522175938</v>
      </c>
    </row>
    <row r="26" spans="1:13" ht="11.25">
      <c r="A26" s="8" t="s">
        <v>20</v>
      </c>
      <c r="B26" s="39">
        <v>1070</v>
      </c>
      <c r="C26" s="2">
        <v>1046</v>
      </c>
      <c r="D26" s="10">
        <v>485</v>
      </c>
      <c r="E26" s="10">
        <v>561</v>
      </c>
      <c r="F26" s="2">
        <v>24</v>
      </c>
      <c r="G26" s="10">
        <v>9</v>
      </c>
      <c r="H26" s="10">
        <v>15</v>
      </c>
      <c r="I26" s="9">
        <f t="shared" si="0"/>
        <v>-0.9903618394184431</v>
      </c>
      <c r="J26" s="9">
        <f t="shared" si="1"/>
        <v>1.1455525606469004</v>
      </c>
      <c r="L26" s="9">
        <f t="shared" si="2"/>
        <v>-0.018377848566527813</v>
      </c>
      <c r="M26" s="9">
        <f t="shared" si="3"/>
        <v>0.03062974761087969</v>
      </c>
    </row>
    <row r="27" spans="1:13" ht="11.25">
      <c r="A27" s="8" t="s">
        <v>73</v>
      </c>
      <c r="B27" s="39">
        <v>684</v>
      </c>
      <c r="C27" s="2">
        <v>674</v>
      </c>
      <c r="D27" s="10">
        <v>265</v>
      </c>
      <c r="E27" s="10">
        <v>409</v>
      </c>
      <c r="F27" s="2">
        <v>10</v>
      </c>
      <c r="G27" s="10">
        <v>4</v>
      </c>
      <c r="H27" s="10">
        <v>6</v>
      </c>
      <c r="I27" s="9">
        <f t="shared" si="0"/>
        <v>-0.5411255411255411</v>
      </c>
      <c r="J27" s="9">
        <f t="shared" si="1"/>
        <v>0.8351711181899861</v>
      </c>
      <c r="L27" s="9">
        <f t="shared" si="2"/>
        <v>-0.008167932696234583</v>
      </c>
      <c r="M27" s="9">
        <f t="shared" si="3"/>
        <v>0.012251899044351875</v>
      </c>
    </row>
    <row r="28" spans="1:13" ht="11.25">
      <c r="A28" s="8" t="s">
        <v>74</v>
      </c>
      <c r="B28" s="39">
        <v>292</v>
      </c>
      <c r="C28" s="2">
        <v>285</v>
      </c>
      <c r="D28" s="10">
        <v>87</v>
      </c>
      <c r="E28" s="10">
        <v>198</v>
      </c>
      <c r="F28" s="2">
        <v>7</v>
      </c>
      <c r="G28" s="10">
        <v>3</v>
      </c>
      <c r="H28" s="10">
        <v>4</v>
      </c>
      <c r="I28" s="9">
        <f t="shared" si="0"/>
        <v>-0.17765253614310217</v>
      </c>
      <c r="J28" s="9">
        <f t="shared" si="1"/>
        <v>0.40431266846361186</v>
      </c>
      <c r="L28" s="9">
        <f t="shared" si="2"/>
        <v>-0.006125949522175937</v>
      </c>
      <c r="M28" s="9">
        <f t="shared" si="3"/>
        <v>0.008167932696234583</v>
      </c>
    </row>
    <row r="29" spans="1:13" ht="11.25">
      <c r="A29" s="8" t="s">
        <v>75</v>
      </c>
      <c r="B29" s="39">
        <v>101</v>
      </c>
      <c r="C29" s="2">
        <v>101</v>
      </c>
      <c r="D29" s="10">
        <v>26</v>
      </c>
      <c r="E29" s="10">
        <v>75</v>
      </c>
      <c r="F29" s="2">
        <v>0</v>
      </c>
      <c r="G29" s="10">
        <v>0</v>
      </c>
      <c r="H29" s="10">
        <v>0</v>
      </c>
      <c r="I29" s="9">
        <f t="shared" si="0"/>
        <v>-0.05309156252552479</v>
      </c>
      <c r="J29" s="9">
        <f t="shared" si="1"/>
        <v>0.15314873805439844</v>
      </c>
      <c r="L29" s="9">
        <f t="shared" si="2"/>
        <v>0</v>
      </c>
      <c r="M29" s="9">
        <f t="shared" si="3"/>
        <v>0</v>
      </c>
    </row>
    <row r="30" spans="1:13" ht="11.25">
      <c r="A30" s="8" t="s">
        <v>76</v>
      </c>
      <c r="B30" s="39">
        <v>12</v>
      </c>
      <c r="C30" s="2">
        <v>11</v>
      </c>
      <c r="D30" s="1">
        <v>0</v>
      </c>
      <c r="E30" s="1">
        <v>11</v>
      </c>
      <c r="F30" s="2">
        <v>1</v>
      </c>
      <c r="G30" s="10">
        <v>0</v>
      </c>
      <c r="H30" s="10">
        <v>1</v>
      </c>
      <c r="I30" s="9">
        <f t="shared" si="0"/>
        <v>0</v>
      </c>
      <c r="J30" s="9">
        <f t="shared" si="1"/>
        <v>0.022461814914645106</v>
      </c>
      <c r="L30" s="9">
        <f t="shared" si="2"/>
        <v>0</v>
      </c>
      <c r="M30" s="9">
        <f t="shared" si="3"/>
        <v>0.002041983174058646</v>
      </c>
    </row>
    <row r="31" spans="1:8" ht="11.25">
      <c r="A31" s="8" t="s">
        <v>85</v>
      </c>
      <c r="B31" s="19">
        <f>+C31+F31</f>
        <v>0</v>
      </c>
      <c r="C31" s="2">
        <f>+D31+E31</f>
        <v>0</v>
      </c>
      <c r="D31" s="1">
        <v>0</v>
      </c>
      <c r="E31" s="1">
        <v>0</v>
      </c>
      <c r="F31" s="2"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89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83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82</v>
      </c>
      <c r="F65" s="15" t="s">
        <v>50</v>
      </c>
    </row>
    <row r="67" spans="1:6" ht="11.25">
      <c r="A67" s="1" t="s">
        <v>81</v>
      </c>
      <c r="E67" s="9">
        <f>+F8*100/B8</f>
        <v>9.40741648288818</v>
      </c>
      <c r="F67" s="9">
        <f>+E67*100/MM!E67</f>
        <v>66.70489221682296</v>
      </c>
    </row>
    <row r="68" spans="1:6" ht="11.25">
      <c r="A68" s="1" t="s">
        <v>44</v>
      </c>
      <c r="E68" s="9">
        <f>+(SUM(B10:B12)*100/B$8)</f>
        <v>17.213918157314385</v>
      </c>
      <c r="F68" s="9">
        <f>+E68*100/MM!E68</f>
        <v>129.04762874958766</v>
      </c>
    </row>
    <row r="69" spans="1:6" ht="11.25">
      <c r="A69" s="1" t="s">
        <v>45</v>
      </c>
      <c r="E69" s="9">
        <f>+(SUM(B23:B30)*100/B$8)</f>
        <v>17.765253614310218</v>
      </c>
      <c r="F69" s="9">
        <f>+E69*100/MM!E69</f>
        <v>87.69590449000985</v>
      </c>
    </row>
    <row r="70" spans="1:6" ht="11.25">
      <c r="A70" s="1" t="s">
        <v>46</v>
      </c>
      <c r="E70" s="9">
        <f>+(SUM(B26:B30)*100/B$8)</f>
        <v>4.4086416727926165</v>
      </c>
      <c r="F70" s="9">
        <f>+E70*100/MM!E70</f>
        <v>60.50710869709616</v>
      </c>
    </row>
    <row r="71" spans="1:6" ht="11.25">
      <c r="A71" s="1" t="s">
        <v>47</v>
      </c>
      <c r="E71" s="9">
        <f>SUM(B10:B12)*100/SUM(B23:B30)</f>
        <v>96.89655172413794</v>
      </c>
      <c r="F71" s="9">
        <f>+E71*100/MM!E71</f>
        <v>147.15354097783268</v>
      </c>
    </row>
    <row r="72" spans="1:6" ht="11.25">
      <c r="A72" s="1" t="s">
        <v>48</v>
      </c>
      <c r="E72" s="9">
        <f>+B10*100/B11</f>
        <v>90.76498966230186</v>
      </c>
      <c r="F72" s="9">
        <f>+E72*100/MM!E72</f>
        <v>93.39284713601802</v>
      </c>
    </row>
    <row r="74" ht="11.25">
      <c r="A74" s="1" t="s">
        <v>49</v>
      </c>
    </row>
    <row r="75" ht="11.25">
      <c r="A75" s="1" t="s">
        <v>90</v>
      </c>
    </row>
    <row r="77" ht="11.25">
      <c r="A77" s="1" t="s">
        <v>88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7"/>
  <sheetViews>
    <sheetView showGridLines="0" zoomScalePageLayoutView="0" workbookViewId="0" topLeftCell="A1">
      <selection activeCell="I1" sqref="I1:M16384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7" width="9.00390625" style="1" customWidth="1"/>
    <col min="8" max="8" width="8.7109375" style="1" customWidth="1"/>
    <col min="9" max="13" width="0.13671875" style="1" customWidth="1"/>
    <col min="14" max="14" width="8.7109375" style="1" customWidth="1"/>
    <col min="15" max="16384" width="11.421875" style="1" customWidth="1"/>
  </cols>
  <sheetData>
    <row r="1" spans="1:9" ht="12" thickBot="1">
      <c r="A1" s="11" t="s">
        <v>21</v>
      </c>
      <c r="B1" s="11"/>
      <c r="E1" s="11" t="s">
        <v>22</v>
      </c>
      <c r="F1" s="11" t="s">
        <v>24</v>
      </c>
      <c r="I1" s="38" t="str">
        <f>F1&amp;" "&amp;MM!$I$1</f>
        <v>01. CENTRO 01.01.19</v>
      </c>
    </row>
    <row r="2" spans="1:7" ht="12" thickBot="1">
      <c r="A2" s="11" t="s">
        <v>77</v>
      </c>
      <c r="B2" s="11"/>
      <c r="G2" s="21" t="s">
        <v>84</v>
      </c>
    </row>
    <row r="3" spans="1:9" ht="11.25">
      <c r="A3" s="11" t="s">
        <v>92</v>
      </c>
      <c r="B3" s="11"/>
      <c r="I3" s="36" t="s">
        <v>87</v>
      </c>
    </row>
    <row r="4" spans="1:2" ht="12" thickBot="1">
      <c r="A4" s="11"/>
      <c r="B4" s="11"/>
    </row>
    <row r="5" spans="1:8" ht="12" thickBot="1">
      <c r="A5" s="40" t="s">
        <v>23</v>
      </c>
      <c r="B5" s="43" t="s">
        <v>80</v>
      </c>
      <c r="C5" s="42" t="s">
        <v>78</v>
      </c>
      <c r="D5" s="42"/>
      <c r="E5" s="42"/>
      <c r="F5" s="42" t="s">
        <v>79</v>
      </c>
      <c r="G5" s="42"/>
      <c r="H5" s="42"/>
    </row>
    <row r="6" spans="1:8" ht="18" customHeight="1" thickBot="1">
      <c r="A6" s="41"/>
      <c r="B6" s="44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39">
        <v>134881</v>
      </c>
      <c r="C8" s="39">
        <v>104041</v>
      </c>
      <c r="D8" s="39">
        <v>51264</v>
      </c>
      <c r="E8" s="39">
        <v>52777</v>
      </c>
      <c r="F8" s="2">
        <v>30837</v>
      </c>
      <c r="G8" s="2">
        <v>16564</v>
      </c>
      <c r="H8" s="2">
        <v>14273</v>
      </c>
    </row>
    <row r="9" spans="1:8" ht="11.25">
      <c r="A9" s="6"/>
      <c r="B9" s="39"/>
      <c r="C9" s="39"/>
      <c r="D9" s="39"/>
      <c r="E9" s="39"/>
      <c r="F9" s="3"/>
      <c r="G9" s="10"/>
      <c r="H9" s="10"/>
    </row>
    <row r="10" spans="1:13" ht="11.25">
      <c r="A10" s="7" t="s">
        <v>5</v>
      </c>
      <c r="B10" s="39">
        <v>3937</v>
      </c>
      <c r="C10" s="39">
        <v>2967</v>
      </c>
      <c r="D10" s="10">
        <v>1489</v>
      </c>
      <c r="E10" s="10">
        <v>1478</v>
      </c>
      <c r="F10" s="2">
        <v>969</v>
      </c>
      <c r="G10" s="10">
        <v>514</v>
      </c>
      <c r="H10" s="10">
        <v>455</v>
      </c>
      <c r="I10" s="9">
        <f>-D10/$B$8*100</f>
        <v>-1.1039360621584953</v>
      </c>
      <c r="J10" s="9">
        <f>E10/$B$8*100</f>
        <v>1.0957807252318712</v>
      </c>
      <c r="L10" s="9">
        <f>-G10/$B$8*100</f>
        <v>-0.3810766527531676</v>
      </c>
      <c r="M10" s="9">
        <f>H10/$B$8*100</f>
        <v>0.3373343910558196</v>
      </c>
    </row>
    <row r="11" spans="1:13" ht="11.25">
      <c r="A11" s="7" t="s">
        <v>6</v>
      </c>
      <c r="B11" s="39">
        <v>3437</v>
      </c>
      <c r="C11" s="39">
        <v>2794</v>
      </c>
      <c r="D11" s="10">
        <v>1429</v>
      </c>
      <c r="E11" s="10">
        <v>1365</v>
      </c>
      <c r="F11" s="2">
        <v>643</v>
      </c>
      <c r="G11" s="10">
        <v>331</v>
      </c>
      <c r="H11" s="10">
        <v>312</v>
      </c>
      <c r="I11" s="9">
        <f aca="true" t="shared" si="0" ref="I11:I30">-D11/$B$8*100</f>
        <v>-1.0594524061950905</v>
      </c>
      <c r="J11" s="9">
        <f aca="true" t="shared" si="1" ref="J11:J30">E11/$B$8*100</f>
        <v>1.0120031731674588</v>
      </c>
      <c r="L11" s="9">
        <f aca="true" t="shared" si="2" ref="L11:L30">-G11/$B$8*100</f>
        <v>-0.245401502064783</v>
      </c>
      <c r="M11" s="9">
        <f aca="true" t="shared" si="3" ref="M11:M30">H11/$B$8*100</f>
        <v>0.23131501100970486</v>
      </c>
    </row>
    <row r="12" spans="1:13" ht="11.25">
      <c r="A12" s="7" t="s">
        <v>7</v>
      </c>
      <c r="B12" s="39">
        <v>3180</v>
      </c>
      <c r="C12" s="39">
        <v>2652</v>
      </c>
      <c r="D12" s="10">
        <v>1325</v>
      </c>
      <c r="E12" s="10">
        <v>1327</v>
      </c>
      <c r="F12" s="2">
        <v>527</v>
      </c>
      <c r="G12" s="10">
        <v>277</v>
      </c>
      <c r="H12" s="10">
        <v>250</v>
      </c>
      <c r="I12" s="9">
        <f t="shared" si="0"/>
        <v>-0.9823474025251889</v>
      </c>
      <c r="J12" s="9">
        <f t="shared" si="1"/>
        <v>0.9838301910573024</v>
      </c>
      <c r="L12" s="9">
        <f t="shared" si="2"/>
        <v>-0.20536621169771874</v>
      </c>
      <c r="M12" s="9">
        <f t="shared" si="3"/>
        <v>0.18534856651418657</v>
      </c>
    </row>
    <row r="13" spans="1:13" ht="11.25">
      <c r="A13" s="7" t="s">
        <v>4</v>
      </c>
      <c r="B13" s="39">
        <v>3303</v>
      </c>
      <c r="C13" s="39">
        <v>2669</v>
      </c>
      <c r="D13" s="10">
        <v>1381</v>
      </c>
      <c r="E13" s="10">
        <v>1288</v>
      </c>
      <c r="F13" s="2">
        <v>634</v>
      </c>
      <c r="G13" s="10">
        <v>325</v>
      </c>
      <c r="H13" s="10">
        <v>309</v>
      </c>
      <c r="I13" s="9">
        <f t="shared" si="0"/>
        <v>-1.0238654814243666</v>
      </c>
      <c r="J13" s="9">
        <f t="shared" si="1"/>
        <v>0.9549158146810892</v>
      </c>
      <c r="L13" s="9">
        <f t="shared" si="2"/>
        <v>-0.24095313646844255</v>
      </c>
      <c r="M13" s="9">
        <f t="shared" si="3"/>
        <v>0.22909082821153462</v>
      </c>
    </row>
    <row r="14" spans="1:13" ht="11.25">
      <c r="A14" s="7" t="s">
        <v>8</v>
      </c>
      <c r="B14" s="39">
        <v>5826</v>
      </c>
      <c r="C14" s="39">
        <v>3341</v>
      </c>
      <c r="D14" s="10">
        <v>1655</v>
      </c>
      <c r="E14" s="10">
        <v>1686</v>
      </c>
      <c r="F14" s="2">
        <v>2485</v>
      </c>
      <c r="G14" s="10">
        <v>1076</v>
      </c>
      <c r="H14" s="10">
        <v>1409</v>
      </c>
      <c r="I14" s="9">
        <f t="shared" si="0"/>
        <v>-1.227007510323915</v>
      </c>
      <c r="J14" s="9">
        <f t="shared" si="1"/>
        <v>1.2499907325716744</v>
      </c>
      <c r="L14" s="9">
        <f t="shared" si="2"/>
        <v>-0.797740230277059</v>
      </c>
      <c r="M14" s="9">
        <f t="shared" si="3"/>
        <v>1.0446245208739555</v>
      </c>
    </row>
    <row r="15" spans="1:23" ht="11.25">
      <c r="A15" s="7" t="s">
        <v>9</v>
      </c>
      <c r="B15" s="39">
        <v>12671</v>
      </c>
      <c r="C15" s="39">
        <v>7189</v>
      </c>
      <c r="D15" s="10">
        <v>3596</v>
      </c>
      <c r="E15" s="10">
        <v>3593</v>
      </c>
      <c r="F15" s="2">
        <v>5482</v>
      </c>
      <c r="G15" s="10">
        <v>2666</v>
      </c>
      <c r="H15" s="10">
        <v>2816</v>
      </c>
      <c r="I15" s="9">
        <f t="shared" si="0"/>
        <v>-2.66605378074006</v>
      </c>
      <c r="J15" s="9">
        <f t="shared" si="1"/>
        <v>2.6638295979418896</v>
      </c>
      <c r="L15" s="9">
        <f t="shared" si="2"/>
        <v>-1.9765571133072857</v>
      </c>
      <c r="M15" s="9">
        <f t="shared" si="3"/>
        <v>2.0877662532157975</v>
      </c>
      <c r="P15" s="10"/>
      <c r="Q15" s="10"/>
      <c r="R15" s="10"/>
      <c r="S15" s="10"/>
      <c r="T15" s="10"/>
      <c r="U15" s="10"/>
      <c r="V15" s="10"/>
      <c r="W15" s="10"/>
    </row>
    <row r="16" spans="1:13" ht="11.25">
      <c r="A16" s="7" t="s">
        <v>10</v>
      </c>
      <c r="B16" s="39">
        <v>14787</v>
      </c>
      <c r="C16" s="39">
        <v>9346</v>
      </c>
      <c r="D16" s="10">
        <v>4875</v>
      </c>
      <c r="E16" s="10">
        <v>4471</v>
      </c>
      <c r="F16" s="2">
        <v>5441</v>
      </c>
      <c r="G16" s="10">
        <v>2989</v>
      </c>
      <c r="H16" s="10">
        <v>2452</v>
      </c>
      <c r="I16" s="9">
        <f t="shared" si="0"/>
        <v>-3.6142970470266387</v>
      </c>
      <c r="J16" s="9">
        <f t="shared" si="1"/>
        <v>3.3147737635397125</v>
      </c>
      <c r="L16" s="9">
        <f t="shared" si="2"/>
        <v>-2.216027461243615</v>
      </c>
      <c r="M16" s="9">
        <f t="shared" si="3"/>
        <v>1.817898740371142</v>
      </c>
    </row>
    <row r="17" spans="1:13" ht="11.25">
      <c r="A17" s="7" t="s">
        <v>11</v>
      </c>
      <c r="B17" s="39">
        <v>14629</v>
      </c>
      <c r="C17" s="39">
        <v>10025</v>
      </c>
      <c r="D17" s="10">
        <v>5418</v>
      </c>
      <c r="E17" s="10">
        <v>4607</v>
      </c>
      <c r="F17" s="2">
        <v>4604</v>
      </c>
      <c r="G17" s="10">
        <v>2699</v>
      </c>
      <c r="H17" s="10">
        <v>1905</v>
      </c>
      <c r="I17" s="9">
        <f t="shared" si="0"/>
        <v>-4.016874133495452</v>
      </c>
      <c r="J17" s="9">
        <f t="shared" si="1"/>
        <v>3.4156033837234303</v>
      </c>
      <c r="L17" s="9">
        <f t="shared" si="2"/>
        <v>-2.0010231240871583</v>
      </c>
      <c r="M17" s="9">
        <f t="shared" si="3"/>
        <v>1.4123560768381016</v>
      </c>
    </row>
    <row r="18" spans="1:13" ht="11.25">
      <c r="A18" s="7" t="s">
        <v>12</v>
      </c>
      <c r="B18" s="39">
        <v>13441</v>
      </c>
      <c r="C18" s="39">
        <v>10249</v>
      </c>
      <c r="D18" s="10">
        <v>5575</v>
      </c>
      <c r="E18" s="10">
        <v>4674</v>
      </c>
      <c r="F18" s="2">
        <v>3191</v>
      </c>
      <c r="G18" s="10">
        <v>1920</v>
      </c>
      <c r="H18" s="10">
        <v>1271</v>
      </c>
      <c r="I18" s="9">
        <f t="shared" si="0"/>
        <v>-4.133273033266361</v>
      </c>
      <c r="J18" s="9">
        <f t="shared" si="1"/>
        <v>3.465276799549232</v>
      </c>
      <c r="L18" s="9">
        <f t="shared" si="2"/>
        <v>-1.423476990828953</v>
      </c>
      <c r="M18" s="9">
        <f t="shared" si="3"/>
        <v>0.9423121121581246</v>
      </c>
    </row>
    <row r="19" spans="1:13" ht="11.25">
      <c r="A19" s="7" t="s">
        <v>13</v>
      </c>
      <c r="B19" s="39">
        <v>11297</v>
      </c>
      <c r="C19" s="39">
        <v>9084</v>
      </c>
      <c r="D19" s="10">
        <v>4946</v>
      </c>
      <c r="E19" s="10">
        <v>4138</v>
      </c>
      <c r="F19" s="2">
        <v>2213</v>
      </c>
      <c r="G19" s="10">
        <v>1347</v>
      </c>
      <c r="H19" s="10">
        <v>866</v>
      </c>
      <c r="I19" s="9">
        <f t="shared" si="0"/>
        <v>-3.666936039916667</v>
      </c>
      <c r="J19" s="9">
        <f t="shared" si="1"/>
        <v>3.067889472942816</v>
      </c>
      <c r="L19" s="9">
        <f t="shared" si="2"/>
        <v>-0.9986580763784373</v>
      </c>
      <c r="M19" s="9">
        <f t="shared" si="3"/>
        <v>0.6420474344051423</v>
      </c>
    </row>
    <row r="20" spans="1:13" ht="11.25">
      <c r="A20" s="7" t="s">
        <v>14</v>
      </c>
      <c r="B20" s="39">
        <v>10281</v>
      </c>
      <c r="C20" s="39">
        <v>8597</v>
      </c>
      <c r="D20" s="10">
        <v>4563</v>
      </c>
      <c r="E20" s="10">
        <v>4034</v>
      </c>
      <c r="F20" s="2">
        <v>1684</v>
      </c>
      <c r="G20" s="10">
        <v>967</v>
      </c>
      <c r="H20" s="10">
        <v>717</v>
      </c>
      <c r="I20" s="9">
        <f t="shared" si="0"/>
        <v>-3.3829820360169336</v>
      </c>
      <c r="J20" s="9">
        <f t="shared" si="1"/>
        <v>2.990784469272915</v>
      </c>
      <c r="L20" s="9">
        <f t="shared" si="2"/>
        <v>-0.7169282552768736</v>
      </c>
      <c r="M20" s="9">
        <f t="shared" si="3"/>
        <v>0.531579688762687</v>
      </c>
    </row>
    <row r="21" spans="1:13" ht="11.25">
      <c r="A21" s="7" t="s">
        <v>15</v>
      </c>
      <c r="B21" s="39">
        <v>8984</v>
      </c>
      <c r="C21" s="39">
        <v>7852</v>
      </c>
      <c r="D21" s="10">
        <v>3927</v>
      </c>
      <c r="E21" s="10">
        <v>3925</v>
      </c>
      <c r="F21" s="2">
        <v>1132</v>
      </c>
      <c r="G21" s="10">
        <v>611</v>
      </c>
      <c r="H21" s="10">
        <v>521</v>
      </c>
      <c r="I21" s="9">
        <f t="shared" si="0"/>
        <v>-2.911455282804843</v>
      </c>
      <c r="J21" s="9">
        <f t="shared" si="1"/>
        <v>2.909972494272729</v>
      </c>
      <c r="L21" s="9">
        <f t="shared" si="2"/>
        <v>-0.45299189656067207</v>
      </c>
      <c r="M21" s="9">
        <f t="shared" si="3"/>
        <v>0.3862664126155648</v>
      </c>
    </row>
    <row r="22" spans="1:13" ht="11.25">
      <c r="A22" s="7" t="s">
        <v>16</v>
      </c>
      <c r="B22" s="39">
        <v>7463</v>
      </c>
      <c r="C22" s="39">
        <v>6698</v>
      </c>
      <c r="D22" s="10">
        <v>3175</v>
      </c>
      <c r="E22" s="10">
        <v>3523</v>
      </c>
      <c r="F22" s="2">
        <v>765</v>
      </c>
      <c r="G22" s="10">
        <v>377</v>
      </c>
      <c r="H22" s="10">
        <v>388</v>
      </c>
      <c r="I22" s="9">
        <f t="shared" si="0"/>
        <v>-2.3539267947301696</v>
      </c>
      <c r="J22" s="9">
        <f t="shared" si="1"/>
        <v>2.611931999317917</v>
      </c>
      <c r="L22" s="9">
        <f t="shared" si="2"/>
        <v>-0.27950563830339337</v>
      </c>
      <c r="M22" s="9">
        <f t="shared" si="3"/>
        <v>0.28766097523001755</v>
      </c>
    </row>
    <row r="23" spans="1:13" ht="11.25">
      <c r="A23" s="7" t="s">
        <v>17</v>
      </c>
      <c r="B23" s="39">
        <v>5610</v>
      </c>
      <c r="C23" s="39">
        <v>5120</v>
      </c>
      <c r="D23" s="10">
        <v>2287</v>
      </c>
      <c r="E23" s="10">
        <v>2833</v>
      </c>
      <c r="F23" s="2">
        <v>490</v>
      </c>
      <c r="G23" s="10">
        <v>220</v>
      </c>
      <c r="H23" s="10">
        <v>270</v>
      </c>
      <c r="I23" s="9">
        <f t="shared" si="0"/>
        <v>-1.6955686864717787</v>
      </c>
      <c r="J23" s="9">
        <f t="shared" si="1"/>
        <v>2.1003699557387625</v>
      </c>
      <c r="L23" s="9">
        <f t="shared" si="2"/>
        <v>-0.1631067385324842</v>
      </c>
      <c r="M23" s="9">
        <f t="shared" si="3"/>
        <v>0.2001764518353215</v>
      </c>
    </row>
    <row r="24" spans="1:13" ht="11.25">
      <c r="A24" s="7" t="s">
        <v>18</v>
      </c>
      <c r="B24" s="39">
        <v>4869</v>
      </c>
      <c r="C24" s="39">
        <v>4592</v>
      </c>
      <c r="D24" s="10">
        <v>2012</v>
      </c>
      <c r="E24" s="10">
        <v>2580</v>
      </c>
      <c r="F24" s="2">
        <v>277</v>
      </c>
      <c r="G24" s="10">
        <v>126</v>
      </c>
      <c r="H24" s="10">
        <v>151</v>
      </c>
      <c r="I24" s="9">
        <f t="shared" si="0"/>
        <v>-1.4916852633061737</v>
      </c>
      <c r="J24" s="9">
        <f t="shared" si="1"/>
        <v>1.9127972064264056</v>
      </c>
      <c r="L24" s="9">
        <f t="shared" si="2"/>
        <v>-0.09341567752315003</v>
      </c>
      <c r="M24" s="9">
        <f t="shared" si="3"/>
        <v>0.11195053417456868</v>
      </c>
    </row>
    <row r="25" spans="1:13" ht="11.25">
      <c r="A25" s="8" t="s">
        <v>19</v>
      </c>
      <c r="B25" s="39">
        <v>3717</v>
      </c>
      <c r="C25" s="39">
        <v>3558</v>
      </c>
      <c r="D25" s="10">
        <v>1425</v>
      </c>
      <c r="E25" s="10">
        <v>2133</v>
      </c>
      <c r="F25" s="2">
        <v>159</v>
      </c>
      <c r="G25" s="10">
        <v>71</v>
      </c>
      <c r="H25" s="10">
        <v>88</v>
      </c>
      <c r="I25" s="9">
        <f t="shared" si="0"/>
        <v>-1.0564868291308636</v>
      </c>
      <c r="J25" s="9">
        <f t="shared" si="1"/>
        <v>1.5813939694990398</v>
      </c>
      <c r="L25" s="9">
        <f t="shared" si="2"/>
        <v>-0.052638992890028984</v>
      </c>
      <c r="M25" s="9">
        <f t="shared" si="3"/>
        <v>0.06524269541299367</v>
      </c>
    </row>
    <row r="26" spans="1:13" ht="11.25">
      <c r="A26" s="8" t="s">
        <v>20</v>
      </c>
      <c r="B26" s="39">
        <v>3034</v>
      </c>
      <c r="C26" s="39">
        <v>2953</v>
      </c>
      <c r="D26" s="10">
        <v>1008</v>
      </c>
      <c r="E26" s="10">
        <v>1945</v>
      </c>
      <c r="F26" s="2">
        <v>81</v>
      </c>
      <c r="G26" s="10">
        <v>25</v>
      </c>
      <c r="H26" s="10">
        <v>56</v>
      </c>
      <c r="I26" s="9">
        <f t="shared" si="0"/>
        <v>-0.7473254201852002</v>
      </c>
      <c r="J26" s="9">
        <f t="shared" si="1"/>
        <v>1.4420118474803716</v>
      </c>
      <c r="L26" s="9">
        <f t="shared" si="2"/>
        <v>-0.018534856651418657</v>
      </c>
      <c r="M26" s="9">
        <f t="shared" si="3"/>
        <v>0.041518078899177795</v>
      </c>
    </row>
    <row r="27" spans="1:13" ht="11.25">
      <c r="A27" s="8" t="s">
        <v>73</v>
      </c>
      <c r="B27" s="39">
        <v>2649</v>
      </c>
      <c r="C27" s="39">
        <v>2606</v>
      </c>
      <c r="D27" s="10">
        <v>772</v>
      </c>
      <c r="E27" s="10">
        <v>1834</v>
      </c>
      <c r="F27" s="2">
        <v>43</v>
      </c>
      <c r="G27" s="10">
        <v>18</v>
      </c>
      <c r="H27" s="10">
        <v>25</v>
      </c>
      <c r="I27" s="9">
        <f t="shared" si="0"/>
        <v>-0.5723563733958081</v>
      </c>
      <c r="J27" s="9">
        <f t="shared" si="1"/>
        <v>1.3597170839480728</v>
      </c>
      <c r="L27" s="9">
        <f t="shared" si="2"/>
        <v>-0.013345096789021434</v>
      </c>
      <c r="M27" s="9">
        <f t="shared" si="3"/>
        <v>0.018534856651418657</v>
      </c>
    </row>
    <row r="28" spans="1:13" ht="11.25">
      <c r="A28" s="8" t="s">
        <v>74</v>
      </c>
      <c r="B28" s="39">
        <v>1318</v>
      </c>
      <c r="C28" s="39">
        <v>1307</v>
      </c>
      <c r="D28" s="10">
        <v>324</v>
      </c>
      <c r="E28" s="10">
        <v>983</v>
      </c>
      <c r="F28" s="2">
        <v>11</v>
      </c>
      <c r="G28" s="10">
        <v>4</v>
      </c>
      <c r="H28" s="10">
        <v>7</v>
      </c>
      <c r="I28" s="9">
        <f t="shared" si="0"/>
        <v>-0.2402117422023858</v>
      </c>
      <c r="J28" s="9">
        <f t="shared" si="1"/>
        <v>0.7287905635337816</v>
      </c>
      <c r="L28" s="9">
        <f t="shared" si="2"/>
        <v>-0.0029655770642269853</v>
      </c>
      <c r="M28" s="9">
        <f t="shared" si="3"/>
        <v>0.005189759862397224</v>
      </c>
    </row>
    <row r="29" spans="1:13" ht="11.25">
      <c r="A29" s="8" t="s">
        <v>75</v>
      </c>
      <c r="B29" s="39">
        <v>371</v>
      </c>
      <c r="C29" s="39">
        <v>366</v>
      </c>
      <c r="D29" s="10">
        <v>70</v>
      </c>
      <c r="E29" s="10">
        <v>296</v>
      </c>
      <c r="F29" s="2">
        <v>5</v>
      </c>
      <c r="G29" s="10">
        <v>1</v>
      </c>
      <c r="H29" s="10">
        <v>4</v>
      </c>
      <c r="I29" s="9">
        <f t="shared" si="0"/>
        <v>-0.051897598623972245</v>
      </c>
      <c r="J29" s="9">
        <f t="shared" si="1"/>
        <v>0.2194527027527969</v>
      </c>
      <c r="L29" s="9">
        <f t="shared" si="2"/>
        <v>-0.0007413942660567463</v>
      </c>
      <c r="M29" s="9">
        <f t="shared" si="3"/>
        <v>0.0029655770642269853</v>
      </c>
    </row>
    <row r="30" spans="1:13" ht="11.25">
      <c r="A30" s="8" t="s">
        <v>76</v>
      </c>
      <c r="B30" s="39">
        <v>77</v>
      </c>
      <c r="C30" s="39">
        <v>76</v>
      </c>
      <c r="D30" s="10">
        <v>12</v>
      </c>
      <c r="E30" s="10">
        <v>64</v>
      </c>
      <c r="F30" s="2">
        <v>1</v>
      </c>
      <c r="G30" s="10">
        <v>0</v>
      </c>
      <c r="H30" s="10">
        <v>1</v>
      </c>
      <c r="I30" s="9">
        <f t="shared" si="0"/>
        <v>-0.008896731192680956</v>
      </c>
      <c r="J30" s="9">
        <f t="shared" si="1"/>
        <v>0.047449233027631765</v>
      </c>
      <c r="L30" s="9">
        <f t="shared" si="2"/>
        <v>0</v>
      </c>
      <c r="M30" s="9">
        <f t="shared" si="3"/>
        <v>0.0007413942660567463</v>
      </c>
    </row>
    <row r="31" spans="1:8" ht="11.25">
      <c r="A31" s="8" t="s">
        <v>85</v>
      </c>
      <c r="B31" s="19">
        <f>+C31+F31</f>
        <v>0</v>
      </c>
      <c r="C31" s="2">
        <f>+D31+E31</f>
        <v>0</v>
      </c>
      <c r="D31" s="1">
        <v>0</v>
      </c>
      <c r="E31" s="1">
        <v>0</v>
      </c>
      <c r="F31" s="2"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89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83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82</v>
      </c>
      <c r="F65" s="15" t="s">
        <v>50</v>
      </c>
    </row>
    <row r="67" spans="1:6" ht="11.25">
      <c r="A67" s="1" t="s">
        <v>81</v>
      </c>
      <c r="E67" s="9">
        <f>+F8*100/B8</f>
        <v>22.862374982391888</v>
      </c>
      <c r="F67" s="9">
        <f>+E67*100/MM!E67</f>
        <v>162.10957193136184</v>
      </c>
    </row>
    <row r="68" spans="1:6" ht="11.25">
      <c r="A68" s="1" t="s">
        <v>44</v>
      </c>
      <c r="E68" s="9">
        <f>+(SUM(B10:B12)*100/B$8)</f>
        <v>7.824675083962901</v>
      </c>
      <c r="F68" s="9">
        <f>+E68*100/MM!E68</f>
        <v>58.65926374770968</v>
      </c>
    </row>
    <row r="69" spans="1:6" ht="11.25">
      <c r="A69" s="1" t="s">
        <v>45</v>
      </c>
      <c r="E69" s="9">
        <f>+(SUM(B23:B30)*100/B$8)</f>
        <v>16.047478888798274</v>
      </c>
      <c r="F69" s="9">
        <f>+E69*100/MM!E69</f>
        <v>79.21632904828896</v>
      </c>
    </row>
    <row r="70" spans="1:6" ht="11.25">
      <c r="A70" s="1" t="s">
        <v>46</v>
      </c>
      <c r="E70" s="9">
        <f>+(SUM(B26:B30)*100/B$8)</f>
        <v>5.5226458878567035</v>
      </c>
      <c r="F70" s="9">
        <f>+E70*100/MM!E70</f>
        <v>75.79643795828075</v>
      </c>
    </row>
    <row r="71" spans="1:6" ht="11.25">
      <c r="A71" s="1" t="s">
        <v>47</v>
      </c>
      <c r="E71" s="9">
        <f>SUM(B10:B12)*100/SUM(B23:B30)</f>
        <v>48.75952875952876</v>
      </c>
      <c r="F71" s="9">
        <f>+E71*100/MM!E71</f>
        <v>74.04945981775042</v>
      </c>
    </row>
    <row r="72" spans="1:6" ht="11.25">
      <c r="A72" s="1" t="s">
        <v>48</v>
      </c>
      <c r="E72" s="9">
        <f>+B10*100/B11</f>
        <v>114.5475705557172</v>
      </c>
      <c r="F72" s="9">
        <f>+E72*100/MM!E72</f>
        <v>117.86398903932879</v>
      </c>
    </row>
    <row r="74" ht="11.25">
      <c r="A74" s="1" t="s">
        <v>49</v>
      </c>
    </row>
    <row r="75" ht="11.25">
      <c r="A75" s="1" t="s">
        <v>90</v>
      </c>
    </row>
    <row r="77" ht="11.25">
      <c r="A77" s="1" t="s">
        <v>88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16">
      <selection activeCell="M25" sqref="M25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9" ht="12" thickBot="1">
      <c r="A1" s="11" t="s">
        <v>21</v>
      </c>
      <c r="B1" s="11"/>
      <c r="E1" s="11" t="s">
        <v>22</v>
      </c>
      <c r="F1" s="11" t="s">
        <v>25</v>
      </c>
      <c r="I1" s="38" t="str">
        <f>F1&amp;" "&amp;MM!$I$1</f>
        <v>02. ARGANZUELA 01.01.19</v>
      </c>
    </row>
    <row r="2" spans="1:7" ht="12" thickBot="1">
      <c r="A2" s="11" t="s">
        <v>77</v>
      </c>
      <c r="B2" s="11"/>
      <c r="G2" s="21" t="s">
        <v>84</v>
      </c>
    </row>
    <row r="3" spans="1:9" ht="11.25">
      <c r="A3" s="11" t="s">
        <v>92</v>
      </c>
      <c r="B3" s="11"/>
      <c r="I3" s="36" t="s">
        <v>87</v>
      </c>
    </row>
    <row r="4" spans="1:2" ht="12" thickBot="1">
      <c r="A4" s="11"/>
      <c r="B4" s="11"/>
    </row>
    <row r="5" spans="1:8" ht="12" thickBot="1">
      <c r="A5" s="40" t="s">
        <v>23</v>
      </c>
      <c r="B5" s="43" t="s">
        <v>80</v>
      </c>
      <c r="C5" s="42" t="s">
        <v>78</v>
      </c>
      <c r="D5" s="42"/>
      <c r="E5" s="42"/>
      <c r="F5" s="42" t="s">
        <v>79</v>
      </c>
      <c r="G5" s="42"/>
      <c r="H5" s="42"/>
    </row>
    <row r="6" spans="1:8" ht="18" customHeight="1" thickBot="1">
      <c r="A6" s="41"/>
      <c r="B6" s="44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39">
        <v>153830</v>
      </c>
      <c r="C8" s="2">
        <v>138533</v>
      </c>
      <c r="D8" s="2">
        <v>64425</v>
      </c>
      <c r="E8" s="2">
        <v>74108</v>
      </c>
      <c r="F8" s="2">
        <v>15295</v>
      </c>
      <c r="G8" s="2">
        <v>7205</v>
      </c>
      <c r="H8" s="2">
        <v>8090</v>
      </c>
    </row>
    <row r="9" spans="1:8" ht="11.25">
      <c r="A9" s="6"/>
      <c r="B9" s="39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39">
        <v>6524</v>
      </c>
      <c r="C10" s="2">
        <v>5969</v>
      </c>
      <c r="D10" s="10">
        <v>3077</v>
      </c>
      <c r="E10" s="10">
        <v>2892</v>
      </c>
      <c r="F10" s="2">
        <v>554</v>
      </c>
      <c r="G10" s="10">
        <v>275</v>
      </c>
      <c r="H10" s="10">
        <v>279</v>
      </c>
      <c r="I10" s="9">
        <f>-D10/$B$8*100</f>
        <v>-2.000260027302867</v>
      </c>
      <c r="J10" s="9">
        <f>E10/$B$8*100</f>
        <v>1.8799973997269712</v>
      </c>
      <c r="L10" s="9">
        <f>-G10/$B$8*100</f>
        <v>-0.1787687707209257</v>
      </c>
      <c r="M10" s="9">
        <f>H10/$B$8*100</f>
        <v>0.1813690437495937</v>
      </c>
    </row>
    <row r="11" spans="1:13" ht="11.25">
      <c r="A11" s="7" t="s">
        <v>6</v>
      </c>
      <c r="B11" s="39">
        <v>5951</v>
      </c>
      <c r="C11" s="2">
        <v>5525</v>
      </c>
      <c r="D11" s="10">
        <v>2813</v>
      </c>
      <c r="E11" s="10">
        <v>2712</v>
      </c>
      <c r="F11" s="2">
        <v>426</v>
      </c>
      <c r="G11" s="10">
        <v>218</v>
      </c>
      <c r="H11" s="10">
        <v>208</v>
      </c>
      <c r="I11" s="9">
        <f aca="true" t="shared" si="0" ref="I11:I30">-D11/$B$8*100</f>
        <v>-1.828642007410778</v>
      </c>
      <c r="J11" s="9">
        <f aca="true" t="shared" si="1" ref="J11:J30">E11/$B$8*100</f>
        <v>1.7629851134369108</v>
      </c>
      <c r="L11" s="9">
        <f aca="true" t="shared" si="2" ref="L11:L30">-G11/$B$8*100</f>
        <v>-0.14171488006240657</v>
      </c>
      <c r="M11" s="9">
        <f aca="true" t="shared" si="3" ref="M11:M30">H11/$B$8*100</f>
        <v>0.13521419749073652</v>
      </c>
    </row>
    <row r="12" spans="1:13" ht="11.25">
      <c r="A12" s="7" t="s">
        <v>7</v>
      </c>
      <c r="B12" s="39">
        <v>5712</v>
      </c>
      <c r="C12" s="2">
        <v>5398</v>
      </c>
      <c r="D12" s="10">
        <v>2673</v>
      </c>
      <c r="E12" s="10">
        <v>2725</v>
      </c>
      <c r="F12" s="2">
        <v>314</v>
      </c>
      <c r="G12" s="10">
        <v>160</v>
      </c>
      <c r="H12" s="10">
        <v>154</v>
      </c>
      <c r="I12" s="9">
        <f t="shared" si="0"/>
        <v>-1.7376324514073977</v>
      </c>
      <c r="J12" s="9">
        <f t="shared" si="1"/>
        <v>1.7714360007800818</v>
      </c>
      <c r="L12" s="9">
        <f t="shared" si="2"/>
        <v>-0.10401092114672039</v>
      </c>
      <c r="M12" s="9">
        <f t="shared" si="3"/>
        <v>0.1001105116037184</v>
      </c>
    </row>
    <row r="13" spans="1:13" ht="11.25">
      <c r="A13" s="7" t="s">
        <v>4</v>
      </c>
      <c r="B13" s="39">
        <v>5983</v>
      </c>
      <c r="C13" s="2">
        <v>5568</v>
      </c>
      <c r="D13" s="10">
        <v>2850</v>
      </c>
      <c r="E13" s="10">
        <v>2718</v>
      </c>
      <c r="F13" s="2">
        <v>415</v>
      </c>
      <c r="G13" s="10">
        <v>207</v>
      </c>
      <c r="H13" s="10">
        <v>208</v>
      </c>
      <c r="I13" s="9">
        <f t="shared" si="0"/>
        <v>-1.852694532925957</v>
      </c>
      <c r="J13" s="9">
        <f t="shared" si="1"/>
        <v>1.7668855229799127</v>
      </c>
      <c r="L13" s="9">
        <f t="shared" si="2"/>
        <v>-0.13456412923356953</v>
      </c>
      <c r="M13" s="9">
        <f t="shared" si="3"/>
        <v>0.13521419749073652</v>
      </c>
    </row>
    <row r="14" spans="1:13" ht="11.25">
      <c r="A14" s="7" t="s">
        <v>8</v>
      </c>
      <c r="B14" s="39">
        <v>6647</v>
      </c>
      <c r="C14" s="2">
        <v>5596</v>
      </c>
      <c r="D14" s="10">
        <v>2846</v>
      </c>
      <c r="E14" s="10">
        <v>2750</v>
      </c>
      <c r="F14" s="2">
        <v>1050</v>
      </c>
      <c r="G14" s="10">
        <v>447</v>
      </c>
      <c r="H14" s="10">
        <v>603</v>
      </c>
      <c r="I14" s="9">
        <f t="shared" si="0"/>
        <v>-1.8500942598972892</v>
      </c>
      <c r="J14" s="9">
        <f t="shared" si="1"/>
        <v>1.7876877072092572</v>
      </c>
      <c r="L14" s="9">
        <f t="shared" si="2"/>
        <v>-0.2905805109536501</v>
      </c>
      <c r="M14" s="9">
        <f t="shared" si="3"/>
        <v>0.39199115907170257</v>
      </c>
    </row>
    <row r="15" spans="1:13" ht="11.25">
      <c r="A15" s="7" t="s">
        <v>9</v>
      </c>
      <c r="B15" s="39">
        <v>9664</v>
      </c>
      <c r="C15" s="2">
        <v>7500</v>
      </c>
      <c r="D15" s="10">
        <v>3641</v>
      </c>
      <c r="E15" s="10">
        <v>3859</v>
      </c>
      <c r="F15" s="2">
        <v>2164</v>
      </c>
      <c r="G15" s="10">
        <v>930</v>
      </c>
      <c r="H15" s="10">
        <v>1234</v>
      </c>
      <c r="I15" s="9">
        <f t="shared" si="0"/>
        <v>-2.366898524345056</v>
      </c>
      <c r="J15" s="9">
        <f t="shared" si="1"/>
        <v>2.508613404407463</v>
      </c>
      <c r="L15" s="9">
        <f t="shared" si="2"/>
        <v>-0.6045634791653124</v>
      </c>
      <c r="M15" s="9">
        <f t="shared" si="3"/>
        <v>0.8021842293440811</v>
      </c>
    </row>
    <row r="16" spans="1:13" ht="11.25">
      <c r="A16" s="7" t="s">
        <v>10</v>
      </c>
      <c r="B16" s="39">
        <v>11866</v>
      </c>
      <c r="C16" s="2">
        <v>9457</v>
      </c>
      <c r="D16" s="10">
        <v>4684</v>
      </c>
      <c r="E16" s="10">
        <v>4773</v>
      </c>
      <c r="F16" s="2">
        <v>2409</v>
      </c>
      <c r="G16" s="10">
        <v>1115</v>
      </c>
      <c r="H16" s="10">
        <v>1294</v>
      </c>
      <c r="I16" s="9">
        <f t="shared" si="0"/>
        <v>-3.04491971657024</v>
      </c>
      <c r="J16" s="9">
        <f t="shared" si="1"/>
        <v>3.1027757914581033</v>
      </c>
      <c r="L16" s="9">
        <f t="shared" si="2"/>
        <v>-0.7248261067412078</v>
      </c>
      <c r="M16" s="9">
        <f t="shared" si="3"/>
        <v>0.8411883247741012</v>
      </c>
    </row>
    <row r="17" spans="1:13" ht="11.25">
      <c r="A17" s="7" t="s">
        <v>11</v>
      </c>
      <c r="B17" s="39">
        <v>13365</v>
      </c>
      <c r="C17" s="2">
        <v>11048</v>
      </c>
      <c r="D17" s="10">
        <v>5538</v>
      </c>
      <c r="E17" s="10">
        <v>5510</v>
      </c>
      <c r="F17" s="2">
        <v>2317</v>
      </c>
      <c r="G17" s="10">
        <v>1133</v>
      </c>
      <c r="H17" s="10">
        <v>1184</v>
      </c>
      <c r="I17" s="9">
        <f t="shared" si="0"/>
        <v>-3.6000780081908603</v>
      </c>
      <c r="J17" s="9">
        <f t="shared" si="1"/>
        <v>3.5818760969901837</v>
      </c>
      <c r="L17" s="9">
        <f t="shared" si="2"/>
        <v>-0.7365273353702139</v>
      </c>
      <c r="M17" s="9">
        <f t="shared" si="3"/>
        <v>0.7696808164857311</v>
      </c>
    </row>
    <row r="18" spans="1:13" ht="11.25">
      <c r="A18" s="7" t="s">
        <v>12</v>
      </c>
      <c r="B18" s="39">
        <v>12993</v>
      </c>
      <c r="C18" s="2">
        <v>11298</v>
      </c>
      <c r="D18" s="10">
        <v>5478</v>
      </c>
      <c r="E18" s="10">
        <v>5820</v>
      </c>
      <c r="F18" s="2">
        <v>1695</v>
      </c>
      <c r="G18" s="10">
        <v>901</v>
      </c>
      <c r="H18" s="10">
        <v>794</v>
      </c>
      <c r="I18" s="9">
        <f t="shared" si="0"/>
        <v>-3.5610739127608397</v>
      </c>
      <c r="J18" s="9">
        <f t="shared" si="1"/>
        <v>3.7833972567119547</v>
      </c>
      <c r="L18" s="9">
        <f t="shared" si="2"/>
        <v>-0.5857114997074693</v>
      </c>
      <c r="M18" s="9">
        <f t="shared" si="3"/>
        <v>0.5161541961906001</v>
      </c>
    </row>
    <row r="19" spans="1:13" ht="11.25">
      <c r="A19" s="7" t="s">
        <v>13</v>
      </c>
      <c r="B19" s="39">
        <v>11746</v>
      </c>
      <c r="C19" s="2">
        <v>10487</v>
      </c>
      <c r="D19" s="10">
        <v>5049</v>
      </c>
      <c r="E19" s="10">
        <v>5438</v>
      </c>
      <c r="F19" s="2">
        <v>1259</v>
      </c>
      <c r="G19" s="10">
        <v>645</v>
      </c>
      <c r="H19" s="10">
        <v>614</v>
      </c>
      <c r="I19" s="9">
        <f t="shared" si="0"/>
        <v>-3.2821946304361957</v>
      </c>
      <c r="J19" s="9">
        <f t="shared" si="1"/>
        <v>3.5350711824741596</v>
      </c>
      <c r="L19" s="9">
        <f t="shared" si="2"/>
        <v>-0.41929402587271664</v>
      </c>
      <c r="M19" s="9">
        <f t="shared" si="3"/>
        <v>0.39914190990053955</v>
      </c>
    </row>
    <row r="20" spans="1:13" ht="11.25">
      <c r="A20" s="7" t="s">
        <v>14</v>
      </c>
      <c r="B20" s="39">
        <v>12205</v>
      </c>
      <c r="C20" s="2">
        <v>11230</v>
      </c>
      <c r="D20" s="10">
        <v>5367</v>
      </c>
      <c r="E20" s="10">
        <v>5863</v>
      </c>
      <c r="F20" s="2">
        <v>975</v>
      </c>
      <c r="G20" s="10">
        <v>453</v>
      </c>
      <c r="H20" s="10">
        <v>522</v>
      </c>
      <c r="I20" s="9">
        <f t="shared" si="0"/>
        <v>-3.4889163362153024</v>
      </c>
      <c r="J20" s="9">
        <f t="shared" si="1"/>
        <v>3.8113501917701362</v>
      </c>
      <c r="L20" s="9">
        <f t="shared" si="2"/>
        <v>-0.29448092049665214</v>
      </c>
      <c r="M20" s="9">
        <f t="shared" si="3"/>
        <v>0.33933563024117536</v>
      </c>
    </row>
    <row r="21" spans="1:13" ht="11.25">
      <c r="A21" s="7" t="s">
        <v>15</v>
      </c>
      <c r="B21" s="39">
        <v>11432</v>
      </c>
      <c r="C21" s="2">
        <v>10759</v>
      </c>
      <c r="D21" s="10">
        <v>4875</v>
      </c>
      <c r="E21" s="10">
        <v>5884</v>
      </c>
      <c r="F21" s="2">
        <v>673</v>
      </c>
      <c r="G21" s="10">
        <v>299</v>
      </c>
      <c r="H21" s="10">
        <v>374</v>
      </c>
      <c r="I21" s="9">
        <f t="shared" si="0"/>
        <v>-3.1690827536891377</v>
      </c>
      <c r="J21" s="9">
        <f t="shared" si="1"/>
        <v>3.825001625170643</v>
      </c>
      <c r="L21" s="9">
        <f t="shared" si="2"/>
        <v>-0.19437040889293375</v>
      </c>
      <c r="M21" s="9">
        <f t="shared" si="3"/>
        <v>0.24312552818045893</v>
      </c>
    </row>
    <row r="22" spans="1:13" ht="11.25">
      <c r="A22" s="7" t="s">
        <v>16</v>
      </c>
      <c r="B22" s="39">
        <v>10096</v>
      </c>
      <c r="C22" s="2">
        <v>9633</v>
      </c>
      <c r="D22" s="10">
        <v>4246</v>
      </c>
      <c r="E22" s="10">
        <v>5387</v>
      </c>
      <c r="F22" s="2">
        <v>463</v>
      </c>
      <c r="G22" s="10">
        <v>198</v>
      </c>
      <c r="H22" s="10">
        <v>265</v>
      </c>
      <c r="I22" s="9">
        <f t="shared" si="0"/>
        <v>-2.760189819931093</v>
      </c>
      <c r="J22" s="9">
        <f t="shared" si="1"/>
        <v>3.501917701358643</v>
      </c>
      <c r="L22" s="9">
        <f t="shared" si="2"/>
        <v>-0.12871351491906652</v>
      </c>
      <c r="M22" s="9">
        <f t="shared" si="3"/>
        <v>0.17226808814925568</v>
      </c>
    </row>
    <row r="23" spans="1:13" ht="11.25">
      <c r="A23" s="7" t="s">
        <v>17</v>
      </c>
      <c r="B23" s="39">
        <v>8142</v>
      </c>
      <c r="C23" s="2">
        <v>7869</v>
      </c>
      <c r="D23" s="10">
        <v>3476</v>
      </c>
      <c r="E23" s="10">
        <v>4393</v>
      </c>
      <c r="F23" s="2">
        <v>273</v>
      </c>
      <c r="G23" s="10">
        <v>98</v>
      </c>
      <c r="H23" s="10">
        <v>175</v>
      </c>
      <c r="I23" s="9">
        <f t="shared" si="0"/>
        <v>-2.2596372619125007</v>
      </c>
      <c r="J23" s="9">
        <f t="shared" si="1"/>
        <v>2.855749853734642</v>
      </c>
      <c r="L23" s="9">
        <f t="shared" si="2"/>
        <v>-0.06370668920236625</v>
      </c>
      <c r="M23" s="9">
        <f t="shared" si="3"/>
        <v>0.11376194500422544</v>
      </c>
    </row>
    <row r="24" spans="1:13" ht="11.25">
      <c r="A24" s="7" t="s">
        <v>18</v>
      </c>
      <c r="B24" s="39">
        <v>6637</v>
      </c>
      <c r="C24" s="2">
        <v>6471</v>
      </c>
      <c r="D24" s="10">
        <v>2724</v>
      </c>
      <c r="E24" s="10">
        <v>3747</v>
      </c>
      <c r="F24" s="2">
        <v>166</v>
      </c>
      <c r="G24" s="10">
        <v>67</v>
      </c>
      <c r="H24" s="10">
        <v>99</v>
      </c>
      <c r="I24" s="9">
        <f t="shared" si="0"/>
        <v>-1.770785932522915</v>
      </c>
      <c r="J24" s="9">
        <f t="shared" si="1"/>
        <v>2.4358057596047584</v>
      </c>
      <c r="L24" s="9">
        <f t="shared" si="2"/>
        <v>-0.04355457323018917</v>
      </c>
      <c r="M24" s="9">
        <f t="shared" si="3"/>
        <v>0.06435675745953326</v>
      </c>
    </row>
    <row r="25" spans="1:13" ht="11.25">
      <c r="A25" s="8" t="s">
        <v>19</v>
      </c>
      <c r="B25" s="39">
        <v>4906</v>
      </c>
      <c r="C25" s="2">
        <v>4829</v>
      </c>
      <c r="D25" s="10">
        <v>1957</v>
      </c>
      <c r="E25" s="10">
        <v>2872</v>
      </c>
      <c r="F25" s="2">
        <v>77</v>
      </c>
      <c r="G25" s="10">
        <v>27</v>
      </c>
      <c r="H25" s="10">
        <v>50</v>
      </c>
      <c r="I25" s="9">
        <f t="shared" si="0"/>
        <v>-1.272183579275824</v>
      </c>
      <c r="J25" s="9">
        <f t="shared" si="1"/>
        <v>1.8669960345836314</v>
      </c>
      <c r="L25" s="9">
        <f t="shared" si="2"/>
        <v>-0.017551842943509068</v>
      </c>
      <c r="M25" s="9">
        <f t="shared" si="3"/>
        <v>0.03250341285835012</v>
      </c>
    </row>
    <row r="26" spans="1:13" ht="11.25">
      <c r="A26" s="8" t="s">
        <v>20</v>
      </c>
      <c r="B26" s="39">
        <v>4176</v>
      </c>
      <c r="C26" s="2">
        <v>4145</v>
      </c>
      <c r="D26" s="10">
        <v>1457</v>
      </c>
      <c r="E26" s="10">
        <v>2688</v>
      </c>
      <c r="F26" s="2">
        <v>31</v>
      </c>
      <c r="G26" s="10">
        <v>18</v>
      </c>
      <c r="H26" s="10">
        <v>13</v>
      </c>
      <c r="I26" s="9">
        <f t="shared" si="0"/>
        <v>-0.9471494506923228</v>
      </c>
      <c r="J26" s="9">
        <f t="shared" si="1"/>
        <v>1.7473834752649027</v>
      </c>
      <c r="L26" s="9">
        <f t="shared" si="2"/>
        <v>-0.011701228629006046</v>
      </c>
      <c r="M26" s="9">
        <f t="shared" si="3"/>
        <v>0.008450887343171032</v>
      </c>
    </row>
    <row r="27" spans="1:13" ht="11.25">
      <c r="A27" s="8" t="s">
        <v>73</v>
      </c>
      <c r="B27" s="39">
        <v>3449</v>
      </c>
      <c r="C27" s="2">
        <v>3433</v>
      </c>
      <c r="D27" s="10">
        <v>1098</v>
      </c>
      <c r="E27" s="10">
        <v>2335</v>
      </c>
      <c r="F27" s="2">
        <v>16</v>
      </c>
      <c r="G27" s="10">
        <v>5</v>
      </c>
      <c r="H27" s="10">
        <v>11</v>
      </c>
      <c r="I27" s="9">
        <f t="shared" si="0"/>
        <v>-0.7137749463693688</v>
      </c>
      <c r="J27" s="9">
        <f t="shared" si="1"/>
        <v>1.5179093804849508</v>
      </c>
      <c r="L27" s="9">
        <f t="shared" si="2"/>
        <v>-0.0032503412858350123</v>
      </c>
      <c r="M27" s="9">
        <f t="shared" si="3"/>
        <v>0.007150750828837028</v>
      </c>
    </row>
    <row r="28" spans="1:13" ht="11.25">
      <c r="A28" s="8" t="s">
        <v>74</v>
      </c>
      <c r="B28" s="39">
        <v>1736</v>
      </c>
      <c r="C28" s="2">
        <v>1724</v>
      </c>
      <c r="D28" s="10">
        <v>458</v>
      </c>
      <c r="E28" s="10">
        <v>1266</v>
      </c>
      <c r="F28" s="2">
        <v>12</v>
      </c>
      <c r="G28" s="10">
        <v>7</v>
      </c>
      <c r="H28" s="10">
        <v>5</v>
      </c>
      <c r="I28" s="9">
        <f t="shared" si="0"/>
        <v>-0.29773126178248716</v>
      </c>
      <c r="J28" s="9">
        <f t="shared" si="1"/>
        <v>0.8229864135734252</v>
      </c>
      <c r="L28" s="9">
        <f t="shared" si="2"/>
        <v>-0.004550477800169018</v>
      </c>
      <c r="M28" s="9">
        <f t="shared" si="3"/>
        <v>0.0032503412858350123</v>
      </c>
    </row>
    <row r="29" spans="1:13" ht="11.25">
      <c r="A29" s="8" t="s">
        <v>75</v>
      </c>
      <c r="B29" s="39">
        <v>526</v>
      </c>
      <c r="C29" s="2">
        <v>520</v>
      </c>
      <c r="D29" s="10">
        <v>105</v>
      </c>
      <c r="E29" s="10">
        <v>415</v>
      </c>
      <c r="F29" s="2">
        <v>6</v>
      </c>
      <c r="G29" s="10">
        <v>2</v>
      </c>
      <c r="H29" s="10">
        <v>4</v>
      </c>
      <c r="I29" s="9">
        <f t="shared" si="0"/>
        <v>-0.06825716700253527</v>
      </c>
      <c r="J29" s="9">
        <f t="shared" si="1"/>
        <v>0.2697783267243061</v>
      </c>
      <c r="L29" s="9">
        <f t="shared" si="2"/>
        <v>-0.001300136514334005</v>
      </c>
      <c r="M29" s="9">
        <f t="shared" si="3"/>
        <v>0.00260027302866801</v>
      </c>
    </row>
    <row r="30" spans="1:13" ht="11.25">
      <c r="A30" s="8" t="s">
        <v>76</v>
      </c>
      <c r="B30" s="39">
        <v>74</v>
      </c>
      <c r="C30" s="2">
        <v>74</v>
      </c>
      <c r="D30" s="1">
        <v>13</v>
      </c>
      <c r="E30" s="1">
        <v>61</v>
      </c>
      <c r="F30" s="2">
        <v>0</v>
      </c>
      <c r="G30" s="10">
        <v>0</v>
      </c>
      <c r="H30" s="10">
        <v>0</v>
      </c>
      <c r="I30" s="9">
        <f t="shared" si="0"/>
        <v>-0.008450887343171032</v>
      </c>
      <c r="J30" s="9">
        <f t="shared" si="1"/>
        <v>0.039654163687187154</v>
      </c>
      <c r="L30" s="9">
        <f t="shared" si="2"/>
        <v>0</v>
      </c>
      <c r="M30" s="9">
        <f t="shared" si="3"/>
        <v>0</v>
      </c>
    </row>
    <row r="31" spans="1:8" ht="11.25">
      <c r="A31" s="8" t="s">
        <v>85</v>
      </c>
      <c r="B31" s="19">
        <f>+C31+F31</f>
        <v>0</v>
      </c>
      <c r="C31" s="2">
        <f>+D31+E31</f>
        <v>0</v>
      </c>
      <c r="D31" s="1">
        <v>0</v>
      </c>
      <c r="E31" s="1">
        <v>0</v>
      </c>
      <c r="F31" s="2"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89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83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82</v>
      </c>
      <c r="F65" s="15" t="s">
        <v>50</v>
      </c>
    </row>
    <row r="67" spans="1:6" ht="11.25">
      <c r="A67" s="1" t="s">
        <v>81</v>
      </c>
      <c r="E67" s="9">
        <f>+F8*100/B8</f>
        <v>9.942793993369303</v>
      </c>
      <c r="F67" s="9">
        <f>+E67*100/MM!E67</f>
        <v>70.50107783238637</v>
      </c>
    </row>
    <row r="68" spans="1:6" ht="11.25">
      <c r="A68" s="1" t="s">
        <v>44</v>
      </c>
      <c r="E68" s="9">
        <f>+(SUM(B10:B12)*100/B$8)</f>
        <v>11.822791393096274</v>
      </c>
      <c r="F68" s="9">
        <f>+E68*100/MM!E68</f>
        <v>88.6319535469512</v>
      </c>
    </row>
    <row r="69" spans="1:6" ht="11.25">
      <c r="A69" s="1" t="s">
        <v>45</v>
      </c>
      <c r="E69" s="9">
        <f>+(SUM(B23:B30)*100/B$8)</f>
        <v>19.271923551972957</v>
      </c>
      <c r="F69" s="9">
        <f>+E69*100/MM!E69</f>
        <v>95.13338812068591</v>
      </c>
    </row>
    <row r="70" spans="1:6" ht="11.25">
      <c r="A70" s="1" t="s">
        <v>46</v>
      </c>
      <c r="E70" s="9">
        <f>+(SUM(B26:B30)*100/B$8)</f>
        <v>6.475329909640513</v>
      </c>
      <c r="F70" s="9">
        <f>+E70*100/MM!E70</f>
        <v>88.87170239081638</v>
      </c>
    </row>
    <row r="71" spans="1:6" ht="11.25">
      <c r="A71" s="1" t="s">
        <v>47</v>
      </c>
      <c r="E71" s="9">
        <f>SUM(B10:B12)*100/SUM(B23:B30)</f>
        <v>61.34723065506308</v>
      </c>
      <c r="F71" s="9">
        <f>+E71*100/MM!E71</f>
        <v>93.16598020719393</v>
      </c>
    </row>
    <row r="72" spans="1:6" ht="11.25">
      <c r="A72" s="1" t="s">
        <v>48</v>
      </c>
      <c r="E72" s="9">
        <f>+B10*100/B11</f>
        <v>109.62863384305159</v>
      </c>
      <c r="F72" s="9">
        <f>+E72*100/MM!E72</f>
        <v>112.8026376726076</v>
      </c>
    </row>
    <row r="74" ht="11.25">
      <c r="A74" s="1" t="s">
        <v>49</v>
      </c>
    </row>
    <row r="75" ht="11.25">
      <c r="A75" s="1" t="s">
        <v>90</v>
      </c>
    </row>
    <row r="77" ht="11.25">
      <c r="A77" s="1" t="s">
        <v>88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16">
      <selection activeCell="P41" sqref="P41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9" ht="12" thickBot="1">
      <c r="A1" s="11" t="s">
        <v>21</v>
      </c>
      <c r="B1" s="11"/>
      <c r="E1" s="11" t="s">
        <v>22</v>
      </c>
      <c r="F1" s="11" t="s">
        <v>26</v>
      </c>
      <c r="I1" s="38" t="str">
        <f>F1&amp;" "&amp;MM!$I$1</f>
        <v>03. RETIRO 01.01.19</v>
      </c>
    </row>
    <row r="2" spans="1:7" ht="12" thickBot="1">
      <c r="A2" s="11" t="s">
        <v>77</v>
      </c>
      <c r="B2" s="11"/>
      <c r="G2" s="21" t="s">
        <v>84</v>
      </c>
    </row>
    <row r="3" spans="1:9" ht="11.25">
      <c r="A3" s="11" t="s">
        <v>92</v>
      </c>
      <c r="B3" s="11"/>
      <c r="I3" s="36" t="s">
        <v>87</v>
      </c>
    </row>
    <row r="4" spans="1:2" ht="12" thickBot="1">
      <c r="A4" s="11"/>
      <c r="B4" s="11"/>
    </row>
    <row r="5" spans="1:8" ht="12" thickBot="1">
      <c r="A5" s="40" t="s">
        <v>23</v>
      </c>
      <c r="B5" s="43" t="s">
        <v>80</v>
      </c>
      <c r="C5" s="42" t="s">
        <v>78</v>
      </c>
      <c r="D5" s="42"/>
      <c r="E5" s="42"/>
      <c r="F5" s="42" t="s">
        <v>79</v>
      </c>
      <c r="G5" s="42"/>
      <c r="H5" s="42"/>
    </row>
    <row r="6" spans="1:8" ht="18" customHeight="1" thickBot="1">
      <c r="A6" s="41"/>
      <c r="B6" s="44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39">
        <v>119379</v>
      </c>
      <c r="C8" s="2">
        <v>110114</v>
      </c>
      <c r="D8" s="2">
        <v>50211</v>
      </c>
      <c r="E8" s="2">
        <v>59903</v>
      </c>
      <c r="F8" s="2">
        <v>9265</v>
      </c>
      <c r="G8" s="2">
        <v>3887</v>
      </c>
      <c r="H8" s="2">
        <v>5378</v>
      </c>
    </row>
    <row r="9" spans="1:8" ht="11.25">
      <c r="A9" s="6"/>
      <c r="B9" s="39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39">
        <v>4788</v>
      </c>
      <c r="C10" s="2">
        <v>4453</v>
      </c>
      <c r="D10" s="10">
        <v>2245</v>
      </c>
      <c r="E10" s="10">
        <v>2208</v>
      </c>
      <c r="F10" s="2">
        <v>335</v>
      </c>
      <c r="G10" s="10">
        <v>177</v>
      </c>
      <c r="H10" s="10">
        <v>158</v>
      </c>
      <c r="I10" s="9">
        <f>-D10/$B$8*100</f>
        <v>-1.8805652585463104</v>
      </c>
      <c r="J10" s="9">
        <f>E10/$B$8*100</f>
        <v>1.8495715326816276</v>
      </c>
      <c r="L10" s="9">
        <f>-G10/$B$8*100</f>
        <v>-0.1482672831905109</v>
      </c>
      <c r="M10" s="9">
        <f>H10/$B$8*100</f>
        <v>0.13235158612486284</v>
      </c>
    </row>
    <row r="11" spans="1:13" ht="11.25">
      <c r="A11" s="7" t="s">
        <v>6</v>
      </c>
      <c r="B11" s="39">
        <v>4734</v>
      </c>
      <c r="C11" s="2">
        <v>4463</v>
      </c>
      <c r="D11" s="10">
        <v>2241</v>
      </c>
      <c r="E11" s="10">
        <v>2222</v>
      </c>
      <c r="F11" s="2">
        <v>271</v>
      </c>
      <c r="G11" s="10">
        <v>131</v>
      </c>
      <c r="H11" s="10">
        <v>140</v>
      </c>
      <c r="I11" s="9">
        <f aca="true" t="shared" si="0" ref="I11:I30">-D11/$B$8*100</f>
        <v>-1.8772145854798583</v>
      </c>
      <c r="J11" s="9">
        <f aca="true" t="shared" si="1" ref="J11:J30">E11/$B$8*100</f>
        <v>1.8612988884142103</v>
      </c>
      <c r="L11" s="9">
        <f aca="true" t="shared" si="2" ref="L11:L30">-G11/$B$8*100</f>
        <v>-0.10973454292631031</v>
      </c>
      <c r="M11" s="9">
        <f aca="true" t="shared" si="3" ref="M11:M30">H11/$B$8*100</f>
        <v>0.11727355732582784</v>
      </c>
    </row>
    <row r="12" spans="1:13" ht="11.25">
      <c r="A12" s="7" t="s">
        <v>7</v>
      </c>
      <c r="B12" s="39">
        <v>4574</v>
      </c>
      <c r="C12" s="2">
        <v>4343</v>
      </c>
      <c r="D12" s="10">
        <v>2219</v>
      </c>
      <c r="E12" s="10">
        <v>2124</v>
      </c>
      <c r="F12" s="2">
        <v>231</v>
      </c>
      <c r="G12" s="10">
        <v>125</v>
      </c>
      <c r="H12" s="10">
        <v>106</v>
      </c>
      <c r="I12" s="9">
        <f t="shared" si="0"/>
        <v>-1.8587858836143711</v>
      </c>
      <c r="J12" s="9">
        <f t="shared" si="1"/>
        <v>1.7792073982861307</v>
      </c>
      <c r="L12" s="9">
        <f t="shared" si="2"/>
        <v>-0.10470853332663198</v>
      </c>
      <c r="M12" s="9">
        <f t="shared" si="3"/>
        <v>0.08879283626098393</v>
      </c>
    </row>
    <row r="13" spans="1:13" ht="11.25">
      <c r="A13" s="7" t="s">
        <v>4</v>
      </c>
      <c r="B13" s="39">
        <v>4442</v>
      </c>
      <c r="C13" s="2">
        <v>4199</v>
      </c>
      <c r="D13" s="10">
        <v>2091</v>
      </c>
      <c r="E13" s="10">
        <v>2108</v>
      </c>
      <c r="F13" s="2">
        <v>243</v>
      </c>
      <c r="G13" s="10">
        <v>116</v>
      </c>
      <c r="H13" s="10">
        <v>127</v>
      </c>
      <c r="I13" s="9">
        <f t="shared" si="0"/>
        <v>-1.7515643454879</v>
      </c>
      <c r="J13" s="9">
        <f t="shared" si="1"/>
        <v>1.7658047060203217</v>
      </c>
      <c r="L13" s="9">
        <f t="shared" si="2"/>
        <v>-0.09716951892711448</v>
      </c>
      <c r="M13" s="9">
        <f t="shared" si="3"/>
        <v>0.1063838698598581</v>
      </c>
    </row>
    <row r="14" spans="1:13" ht="11.25">
      <c r="A14" s="7" t="s">
        <v>8</v>
      </c>
      <c r="B14" s="39">
        <v>5057</v>
      </c>
      <c r="C14" s="2">
        <v>4418</v>
      </c>
      <c r="D14" s="10">
        <v>2232</v>
      </c>
      <c r="E14" s="10">
        <v>2186</v>
      </c>
      <c r="F14" s="2">
        <v>639</v>
      </c>
      <c r="G14" s="10">
        <v>246</v>
      </c>
      <c r="H14" s="10">
        <v>393</v>
      </c>
      <c r="I14" s="9">
        <f t="shared" si="0"/>
        <v>-1.8696755710803408</v>
      </c>
      <c r="J14" s="9">
        <f t="shared" si="1"/>
        <v>1.83114283081614</v>
      </c>
      <c r="L14" s="9">
        <f t="shared" si="2"/>
        <v>-0.20606639358681178</v>
      </c>
      <c r="M14" s="9">
        <f t="shared" si="3"/>
        <v>0.32920362877893095</v>
      </c>
    </row>
    <row r="15" spans="1:13" ht="11.25">
      <c r="A15" s="7" t="s">
        <v>9</v>
      </c>
      <c r="B15" s="39">
        <v>6917</v>
      </c>
      <c r="C15" s="2">
        <v>5617</v>
      </c>
      <c r="D15" s="10">
        <v>2756</v>
      </c>
      <c r="E15" s="10">
        <v>2861</v>
      </c>
      <c r="F15" s="2">
        <v>1300</v>
      </c>
      <c r="G15" s="10">
        <v>483</v>
      </c>
      <c r="H15" s="10">
        <v>817</v>
      </c>
      <c r="I15" s="9">
        <f t="shared" si="0"/>
        <v>-2.308613742785582</v>
      </c>
      <c r="J15" s="9">
        <f t="shared" si="1"/>
        <v>2.3965689107799526</v>
      </c>
      <c r="L15" s="9">
        <f t="shared" si="2"/>
        <v>-0.40459377277410596</v>
      </c>
      <c r="M15" s="9">
        <f t="shared" si="3"/>
        <v>0.6843749738228667</v>
      </c>
    </row>
    <row r="16" spans="1:13" ht="11.25">
      <c r="A16" s="7" t="s">
        <v>10</v>
      </c>
      <c r="B16" s="39">
        <v>7679</v>
      </c>
      <c r="C16" s="2">
        <v>6229</v>
      </c>
      <c r="D16" s="10">
        <v>3060</v>
      </c>
      <c r="E16" s="10">
        <v>3169</v>
      </c>
      <c r="F16" s="2">
        <v>1450</v>
      </c>
      <c r="G16" s="10">
        <v>574</v>
      </c>
      <c r="H16" s="10">
        <v>876</v>
      </c>
      <c r="I16" s="9">
        <f t="shared" si="0"/>
        <v>-2.563264895835951</v>
      </c>
      <c r="J16" s="9">
        <f t="shared" si="1"/>
        <v>2.654570736896774</v>
      </c>
      <c r="L16" s="9">
        <f t="shared" si="2"/>
        <v>-0.48082158503589406</v>
      </c>
      <c r="M16" s="9">
        <f t="shared" si="3"/>
        <v>0.733797401553037</v>
      </c>
    </row>
    <row r="17" spans="1:13" ht="11.25">
      <c r="A17" s="7" t="s">
        <v>11</v>
      </c>
      <c r="B17" s="39">
        <v>8437</v>
      </c>
      <c r="C17" s="2">
        <v>7235</v>
      </c>
      <c r="D17" s="10">
        <v>3633</v>
      </c>
      <c r="E17" s="10">
        <v>3602</v>
      </c>
      <c r="F17" s="2">
        <v>1202</v>
      </c>
      <c r="G17" s="10">
        <v>522</v>
      </c>
      <c r="H17" s="10">
        <v>680</v>
      </c>
      <c r="I17" s="9">
        <f t="shared" si="0"/>
        <v>-3.043248812605232</v>
      </c>
      <c r="J17" s="9">
        <f t="shared" si="1"/>
        <v>3.0172810963402275</v>
      </c>
      <c r="L17" s="9">
        <f t="shared" si="2"/>
        <v>-0.4372628351720152</v>
      </c>
      <c r="M17" s="9">
        <f t="shared" si="3"/>
        <v>0.569614421296878</v>
      </c>
    </row>
    <row r="18" spans="1:13" ht="11.25">
      <c r="A18" s="7" t="s">
        <v>12</v>
      </c>
      <c r="B18" s="39">
        <v>8885</v>
      </c>
      <c r="C18" s="2">
        <v>7930</v>
      </c>
      <c r="D18" s="10">
        <v>3849</v>
      </c>
      <c r="E18" s="10">
        <v>4081</v>
      </c>
      <c r="F18" s="2">
        <v>955</v>
      </c>
      <c r="G18" s="10">
        <v>435</v>
      </c>
      <c r="H18" s="10">
        <v>520</v>
      </c>
      <c r="I18" s="9">
        <f t="shared" si="0"/>
        <v>-3.2241851581936523</v>
      </c>
      <c r="J18" s="9">
        <f t="shared" si="1"/>
        <v>3.418524196047881</v>
      </c>
      <c r="L18" s="9">
        <f t="shared" si="2"/>
        <v>-0.3643856959766793</v>
      </c>
      <c r="M18" s="9">
        <f t="shared" si="3"/>
        <v>0.4355874986387891</v>
      </c>
    </row>
    <row r="19" spans="1:13" ht="11.25">
      <c r="A19" s="7" t="s">
        <v>13</v>
      </c>
      <c r="B19" s="39">
        <v>8371</v>
      </c>
      <c r="C19" s="2">
        <v>7642</v>
      </c>
      <c r="D19" s="10">
        <v>3718</v>
      </c>
      <c r="E19" s="10">
        <v>3924</v>
      </c>
      <c r="F19" s="2">
        <v>729</v>
      </c>
      <c r="G19" s="10">
        <v>308</v>
      </c>
      <c r="H19" s="10">
        <v>421</v>
      </c>
      <c r="I19" s="9">
        <f t="shared" si="0"/>
        <v>-3.1144506152673417</v>
      </c>
      <c r="J19" s="9">
        <f t="shared" si="1"/>
        <v>3.2870102781896318</v>
      </c>
      <c r="L19" s="9">
        <f t="shared" si="2"/>
        <v>-0.2580018261168212</v>
      </c>
      <c r="M19" s="9">
        <f t="shared" si="3"/>
        <v>0.35265834024409654</v>
      </c>
    </row>
    <row r="20" spans="1:13" ht="11.25">
      <c r="A20" s="7" t="s">
        <v>14</v>
      </c>
      <c r="B20" s="39">
        <v>8394</v>
      </c>
      <c r="C20" s="2">
        <v>7821</v>
      </c>
      <c r="D20" s="10">
        <v>3679</v>
      </c>
      <c r="E20" s="10">
        <v>4142</v>
      </c>
      <c r="F20" s="2">
        <v>573</v>
      </c>
      <c r="G20" s="10">
        <v>241</v>
      </c>
      <c r="H20" s="10">
        <v>332</v>
      </c>
      <c r="I20" s="9">
        <f t="shared" si="0"/>
        <v>-3.081781552869433</v>
      </c>
      <c r="J20" s="9">
        <f t="shared" si="1"/>
        <v>3.4696219603112777</v>
      </c>
      <c r="L20" s="9">
        <f t="shared" si="2"/>
        <v>-0.20187805225374647</v>
      </c>
      <c r="M20" s="9">
        <f t="shared" si="3"/>
        <v>0.2781058645155346</v>
      </c>
    </row>
    <row r="21" spans="1:13" ht="11.25">
      <c r="A21" s="7" t="s">
        <v>15</v>
      </c>
      <c r="B21" s="39">
        <v>8244</v>
      </c>
      <c r="C21" s="2">
        <v>7794</v>
      </c>
      <c r="D21" s="10">
        <v>3469</v>
      </c>
      <c r="E21" s="10">
        <v>4325</v>
      </c>
      <c r="F21" s="2">
        <v>450</v>
      </c>
      <c r="G21" s="10">
        <v>175</v>
      </c>
      <c r="H21" s="10">
        <v>275</v>
      </c>
      <c r="I21" s="9">
        <f t="shared" si="0"/>
        <v>-2.905871216880691</v>
      </c>
      <c r="J21" s="9">
        <f t="shared" si="1"/>
        <v>3.6229152531014672</v>
      </c>
      <c r="L21" s="9">
        <f t="shared" si="2"/>
        <v>-0.14659194665728478</v>
      </c>
      <c r="M21" s="9">
        <f t="shared" si="3"/>
        <v>0.23035877331859037</v>
      </c>
    </row>
    <row r="22" spans="1:13" ht="11.25">
      <c r="A22" s="7" t="s">
        <v>16</v>
      </c>
      <c r="B22" s="39">
        <v>8109</v>
      </c>
      <c r="C22" s="2">
        <v>7795</v>
      </c>
      <c r="D22" s="10">
        <v>3322</v>
      </c>
      <c r="E22" s="10">
        <v>4473</v>
      </c>
      <c r="F22" s="2">
        <v>314</v>
      </c>
      <c r="G22" s="10">
        <v>110</v>
      </c>
      <c r="H22" s="10">
        <v>204</v>
      </c>
      <c r="I22" s="9">
        <f t="shared" si="0"/>
        <v>-2.7827339816885717</v>
      </c>
      <c r="J22" s="9">
        <f t="shared" si="1"/>
        <v>3.7468901565601986</v>
      </c>
      <c r="L22" s="9">
        <f t="shared" si="2"/>
        <v>-0.09214350932743615</v>
      </c>
      <c r="M22" s="9">
        <f t="shared" si="3"/>
        <v>0.1708843263890634</v>
      </c>
    </row>
    <row r="23" spans="1:13" ht="11.25">
      <c r="A23" s="7" t="s">
        <v>17</v>
      </c>
      <c r="B23" s="39">
        <v>7597</v>
      </c>
      <c r="C23" s="2">
        <v>7375</v>
      </c>
      <c r="D23" s="10">
        <v>3082</v>
      </c>
      <c r="E23" s="10">
        <v>4293</v>
      </c>
      <c r="F23" s="2">
        <v>222</v>
      </c>
      <c r="G23" s="10">
        <v>84</v>
      </c>
      <c r="H23" s="10">
        <v>138</v>
      </c>
      <c r="I23" s="9">
        <f t="shared" si="0"/>
        <v>-2.581693597701438</v>
      </c>
      <c r="J23" s="9">
        <f t="shared" si="1"/>
        <v>3.5961098685698487</v>
      </c>
      <c r="L23" s="9">
        <f t="shared" si="2"/>
        <v>-0.07036413439549669</v>
      </c>
      <c r="M23" s="9">
        <f t="shared" si="3"/>
        <v>0.11559822079260172</v>
      </c>
    </row>
    <row r="24" spans="1:13" ht="11.25">
      <c r="A24" s="7" t="s">
        <v>18</v>
      </c>
      <c r="B24" s="39">
        <v>7124</v>
      </c>
      <c r="C24" s="2">
        <v>6983</v>
      </c>
      <c r="D24" s="10">
        <v>2928</v>
      </c>
      <c r="E24" s="10">
        <v>4055</v>
      </c>
      <c r="F24" s="2">
        <v>141</v>
      </c>
      <c r="G24" s="10">
        <v>65</v>
      </c>
      <c r="H24" s="10">
        <v>76</v>
      </c>
      <c r="I24" s="9">
        <f t="shared" si="0"/>
        <v>-2.452692684643028</v>
      </c>
      <c r="J24" s="9">
        <f t="shared" si="1"/>
        <v>3.3967448211159414</v>
      </c>
      <c r="L24" s="9">
        <f t="shared" si="2"/>
        <v>-0.05444843732984864</v>
      </c>
      <c r="M24" s="9">
        <f t="shared" si="3"/>
        <v>0.06366278826259225</v>
      </c>
    </row>
    <row r="25" spans="1:13" ht="11.25">
      <c r="A25" s="8" t="s">
        <v>19</v>
      </c>
      <c r="B25" s="39">
        <v>5601</v>
      </c>
      <c r="C25" s="2">
        <v>5499</v>
      </c>
      <c r="D25" s="10">
        <v>2275</v>
      </c>
      <c r="E25" s="10">
        <v>3224</v>
      </c>
      <c r="F25" s="2">
        <v>102</v>
      </c>
      <c r="G25" s="10">
        <v>44</v>
      </c>
      <c r="H25" s="10">
        <v>58</v>
      </c>
      <c r="I25" s="9">
        <f t="shared" si="0"/>
        <v>-1.905695306544702</v>
      </c>
      <c r="J25" s="9">
        <f t="shared" si="1"/>
        <v>2.700642491560492</v>
      </c>
      <c r="L25" s="9">
        <f t="shared" si="2"/>
        <v>-0.03685740373097446</v>
      </c>
      <c r="M25" s="9">
        <f t="shared" si="3"/>
        <v>0.04858475946355724</v>
      </c>
    </row>
    <row r="26" spans="1:13" ht="11.25">
      <c r="A26" s="8" t="s">
        <v>20</v>
      </c>
      <c r="B26" s="39">
        <v>4511</v>
      </c>
      <c r="C26" s="2">
        <v>4445</v>
      </c>
      <c r="D26" s="10">
        <v>1664</v>
      </c>
      <c r="E26" s="10">
        <v>2781</v>
      </c>
      <c r="F26" s="2">
        <v>66</v>
      </c>
      <c r="G26" s="10">
        <v>35</v>
      </c>
      <c r="H26" s="10">
        <v>31</v>
      </c>
      <c r="I26" s="9">
        <f t="shared" si="0"/>
        <v>-1.393879995644125</v>
      </c>
      <c r="J26" s="9">
        <f t="shared" si="1"/>
        <v>2.3295554494509085</v>
      </c>
      <c r="L26" s="9">
        <f t="shared" si="2"/>
        <v>-0.02931838933145696</v>
      </c>
      <c r="M26" s="9">
        <f t="shared" si="3"/>
        <v>0.025967716265004735</v>
      </c>
    </row>
    <row r="27" spans="1:13" ht="11.25">
      <c r="A27" s="8" t="s">
        <v>73</v>
      </c>
      <c r="B27" s="39">
        <v>3524</v>
      </c>
      <c r="C27" s="2">
        <v>3502</v>
      </c>
      <c r="D27" s="10">
        <v>1138</v>
      </c>
      <c r="E27" s="10">
        <v>2364</v>
      </c>
      <c r="F27" s="2">
        <v>22</v>
      </c>
      <c r="G27" s="10">
        <v>10</v>
      </c>
      <c r="H27" s="10">
        <v>12</v>
      </c>
      <c r="I27" s="9">
        <f t="shared" si="0"/>
        <v>-0.9532664874056577</v>
      </c>
      <c r="J27" s="9">
        <f t="shared" si="1"/>
        <v>1.980247782273264</v>
      </c>
      <c r="L27" s="9">
        <f t="shared" si="2"/>
        <v>-0.00837668266613056</v>
      </c>
      <c r="M27" s="9">
        <f t="shared" si="3"/>
        <v>0.01005201919935667</v>
      </c>
    </row>
    <row r="28" spans="1:13" ht="11.25">
      <c r="A28" s="8" t="s">
        <v>74</v>
      </c>
      <c r="B28" s="39">
        <v>1801</v>
      </c>
      <c r="C28" s="2">
        <v>1785</v>
      </c>
      <c r="D28" s="10">
        <v>502</v>
      </c>
      <c r="E28" s="10">
        <v>1283</v>
      </c>
      <c r="F28" s="2">
        <v>16</v>
      </c>
      <c r="G28" s="10">
        <v>5</v>
      </c>
      <c r="H28" s="10">
        <v>11</v>
      </c>
      <c r="I28" s="9">
        <f t="shared" si="0"/>
        <v>-0.42050946983975407</v>
      </c>
      <c r="J28" s="9">
        <f t="shared" si="1"/>
        <v>1.0747283860645507</v>
      </c>
      <c r="L28" s="9">
        <f t="shared" si="2"/>
        <v>-0.00418834133306528</v>
      </c>
      <c r="M28" s="9">
        <f t="shared" si="3"/>
        <v>0.009214350932743615</v>
      </c>
    </row>
    <row r="29" spans="1:13" ht="11.25">
      <c r="A29" s="8" t="s">
        <v>75</v>
      </c>
      <c r="B29" s="39">
        <v>508</v>
      </c>
      <c r="C29" s="2">
        <v>505</v>
      </c>
      <c r="D29" s="10">
        <v>92</v>
      </c>
      <c r="E29" s="10">
        <v>413</v>
      </c>
      <c r="F29" s="2">
        <v>3</v>
      </c>
      <c r="G29" s="10">
        <v>1</v>
      </c>
      <c r="H29" s="10">
        <v>2</v>
      </c>
      <c r="I29" s="9">
        <f t="shared" si="0"/>
        <v>-0.07706548052840115</v>
      </c>
      <c r="J29" s="9">
        <f t="shared" si="1"/>
        <v>0.34595699411119213</v>
      </c>
      <c r="L29" s="9">
        <f t="shared" si="2"/>
        <v>-0.0008376682666130558</v>
      </c>
      <c r="M29" s="9">
        <f t="shared" si="3"/>
        <v>0.0016753365332261116</v>
      </c>
    </row>
    <row r="30" spans="1:13" ht="11.25">
      <c r="A30" s="8" t="s">
        <v>76</v>
      </c>
      <c r="B30" s="39">
        <v>82</v>
      </c>
      <c r="C30" s="2">
        <v>81</v>
      </c>
      <c r="D30" s="1">
        <v>16</v>
      </c>
      <c r="E30" s="1">
        <v>65</v>
      </c>
      <c r="F30" s="2">
        <v>1</v>
      </c>
      <c r="G30" s="10">
        <v>0</v>
      </c>
      <c r="H30" s="10">
        <v>1</v>
      </c>
      <c r="I30" s="9">
        <f t="shared" si="0"/>
        <v>-0.013402692265808893</v>
      </c>
      <c r="J30" s="9">
        <f t="shared" si="1"/>
        <v>0.05444843732984864</v>
      </c>
      <c r="L30" s="9">
        <f t="shared" si="2"/>
        <v>0</v>
      </c>
      <c r="M30" s="9">
        <f t="shared" si="3"/>
        <v>0.0008376682666130558</v>
      </c>
    </row>
    <row r="31" spans="1:8" ht="11.25">
      <c r="A31" s="8" t="s">
        <v>85</v>
      </c>
      <c r="B31" s="19">
        <f>+C31+F31</f>
        <v>0</v>
      </c>
      <c r="C31" s="2">
        <f>+D31+E31</f>
        <v>0</v>
      </c>
      <c r="D31" s="1">
        <v>0</v>
      </c>
      <c r="E31" s="1">
        <v>0</v>
      </c>
      <c r="F31" s="2"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89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83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82</v>
      </c>
      <c r="F65" s="15" t="s">
        <v>50</v>
      </c>
    </row>
    <row r="67" spans="1:6" ht="11.25">
      <c r="A67" s="1" t="s">
        <v>81</v>
      </c>
      <c r="E67" s="9">
        <f>+F8*100/B8</f>
        <v>7.760996490169963</v>
      </c>
      <c r="F67" s="9">
        <f>+E67*100/MM!E67</f>
        <v>55.03067024975492</v>
      </c>
    </row>
    <row r="68" spans="1:6" ht="11.25">
      <c r="A68" s="1" t="s">
        <v>44</v>
      </c>
      <c r="E68" s="9">
        <f>+(SUM(B10:B12)*100/B$8)</f>
        <v>11.807771886177635</v>
      </c>
      <c r="F68" s="9">
        <f>+E68*100/MM!E68</f>
        <v>88.51935676711727</v>
      </c>
    </row>
    <row r="69" spans="1:6" ht="11.25">
      <c r="A69" s="1" t="s">
        <v>45</v>
      </c>
      <c r="E69" s="9">
        <f>+(SUM(B23:B30)*100/B$8)</f>
        <v>25.75662386181824</v>
      </c>
      <c r="F69" s="9">
        <f>+E69*100/MM!E69</f>
        <v>127.14428260971513</v>
      </c>
    </row>
    <row r="70" spans="1:6" ht="11.25">
      <c r="A70" s="1" t="s">
        <v>46</v>
      </c>
      <c r="E70" s="9">
        <f>+(SUM(B26:B30)*100/B$8)</f>
        <v>8.733529347707721</v>
      </c>
      <c r="F70" s="9">
        <f>+E70*100/MM!E70</f>
        <v>119.86472223683677</v>
      </c>
    </row>
    <row r="71" spans="1:6" ht="11.25">
      <c r="A71" s="1" t="s">
        <v>47</v>
      </c>
      <c r="E71" s="9">
        <f>SUM(B10:B12)*100/SUM(B23:B30)</f>
        <v>45.843632106153244</v>
      </c>
      <c r="F71" s="9">
        <f>+E71*100/MM!E71</f>
        <v>69.62118543610666</v>
      </c>
    </row>
    <row r="72" spans="1:6" ht="11.25">
      <c r="A72" s="1" t="s">
        <v>48</v>
      </c>
      <c r="E72" s="9">
        <f>+B10*100/B11</f>
        <v>101.14068441064639</v>
      </c>
      <c r="F72" s="9">
        <f>+E72*100/MM!E72</f>
        <v>104.06894237017632</v>
      </c>
    </row>
    <row r="74" ht="11.25">
      <c r="A74" s="1" t="s">
        <v>49</v>
      </c>
    </row>
    <row r="75" ht="11.25">
      <c r="A75" s="1" t="s">
        <v>90</v>
      </c>
    </row>
    <row r="77" ht="11.25">
      <c r="A77" s="1" t="s">
        <v>88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1">
      <selection activeCell="P41" sqref="P41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9" ht="12" thickBot="1">
      <c r="A1" s="11" t="s">
        <v>21</v>
      </c>
      <c r="B1" s="11"/>
      <c r="E1" s="11" t="s">
        <v>22</v>
      </c>
      <c r="F1" s="11" t="s">
        <v>27</v>
      </c>
      <c r="I1" s="38" t="str">
        <f>F1&amp;" "&amp;MM!$I$1</f>
        <v>04. SALAMANCA 01.01.19</v>
      </c>
    </row>
    <row r="2" spans="1:7" ht="12" thickBot="1">
      <c r="A2" s="11" t="s">
        <v>77</v>
      </c>
      <c r="B2" s="11"/>
      <c r="G2" s="21" t="s">
        <v>84</v>
      </c>
    </row>
    <row r="3" spans="1:9" ht="11.25">
      <c r="A3" s="11" t="s">
        <v>92</v>
      </c>
      <c r="B3" s="11"/>
      <c r="I3" s="36" t="s">
        <v>87</v>
      </c>
    </row>
    <row r="4" spans="1:2" ht="12" thickBot="1">
      <c r="A4" s="11"/>
      <c r="B4" s="11"/>
    </row>
    <row r="5" spans="1:8" ht="12" thickBot="1">
      <c r="A5" s="40" t="s">
        <v>23</v>
      </c>
      <c r="B5" s="43" t="s">
        <v>80</v>
      </c>
      <c r="C5" s="42" t="s">
        <v>78</v>
      </c>
      <c r="D5" s="42"/>
      <c r="E5" s="42"/>
      <c r="F5" s="42" t="s">
        <v>79</v>
      </c>
      <c r="G5" s="42"/>
      <c r="H5" s="42"/>
    </row>
    <row r="6" spans="1:8" ht="18" customHeight="1" thickBot="1">
      <c r="A6" s="41"/>
      <c r="B6" s="44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39">
        <v>146148</v>
      </c>
      <c r="C8" s="2">
        <v>126773</v>
      </c>
      <c r="D8" s="2">
        <v>56225</v>
      </c>
      <c r="E8" s="2">
        <v>70548</v>
      </c>
      <c r="F8" s="2">
        <v>19375</v>
      </c>
      <c r="G8" s="2">
        <v>8170</v>
      </c>
      <c r="H8" s="2">
        <v>11205</v>
      </c>
    </row>
    <row r="9" spans="1:8" ht="11.25">
      <c r="A9" s="6"/>
      <c r="B9" s="39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39">
        <v>5608</v>
      </c>
      <c r="C10" s="2">
        <v>4964</v>
      </c>
      <c r="D10" s="10">
        <v>2490</v>
      </c>
      <c r="E10" s="10">
        <v>2474</v>
      </c>
      <c r="F10" s="2">
        <v>644</v>
      </c>
      <c r="G10" s="10">
        <v>334</v>
      </c>
      <c r="H10" s="10">
        <v>310</v>
      </c>
      <c r="I10" s="9">
        <f>-D10/$B$8*100</f>
        <v>-1.7037523606207405</v>
      </c>
      <c r="J10" s="9">
        <f>E10/$B$8*100</f>
        <v>1.6928045542874346</v>
      </c>
      <c r="L10" s="9">
        <f>-G10/$B$8*100</f>
        <v>-0.228535457207762</v>
      </c>
      <c r="M10" s="9">
        <f>H10/$B$8*100</f>
        <v>0.21211374770780306</v>
      </c>
    </row>
    <row r="11" spans="1:13" ht="11.25">
      <c r="A11" s="7" t="s">
        <v>6</v>
      </c>
      <c r="B11" s="39">
        <v>5054</v>
      </c>
      <c r="C11" s="2">
        <v>4657</v>
      </c>
      <c r="D11" s="10">
        <v>2337</v>
      </c>
      <c r="E11" s="10">
        <v>2320</v>
      </c>
      <c r="F11" s="2">
        <v>397</v>
      </c>
      <c r="G11" s="10">
        <v>204</v>
      </c>
      <c r="H11" s="10">
        <v>193</v>
      </c>
      <c r="I11" s="9">
        <f aca="true" t="shared" si="0" ref="I11:I30">-D11/$B$8*100</f>
        <v>-1.5990639625585021</v>
      </c>
      <c r="J11" s="9">
        <f aca="true" t="shared" si="1" ref="J11:J30">E11/$B$8*100</f>
        <v>1.5874319183293648</v>
      </c>
      <c r="L11" s="9">
        <f aca="true" t="shared" si="2" ref="L11:L30">-G11/$B$8*100</f>
        <v>-0.13958453074965105</v>
      </c>
      <c r="M11" s="9">
        <f aca="true" t="shared" si="3" ref="M11:M30">H11/$B$8*100</f>
        <v>0.13205791389550317</v>
      </c>
    </row>
    <row r="12" spans="1:13" ht="11.25">
      <c r="A12" s="7" t="s">
        <v>7</v>
      </c>
      <c r="B12" s="39">
        <v>4907</v>
      </c>
      <c r="C12" s="2">
        <v>4549</v>
      </c>
      <c r="D12" s="10">
        <v>2321</v>
      </c>
      <c r="E12" s="10">
        <v>2228</v>
      </c>
      <c r="F12" s="2">
        <v>358</v>
      </c>
      <c r="G12" s="10">
        <v>188</v>
      </c>
      <c r="H12" s="10">
        <v>170</v>
      </c>
      <c r="I12" s="9">
        <f t="shared" si="0"/>
        <v>-1.5881161562251964</v>
      </c>
      <c r="J12" s="9">
        <f t="shared" si="1"/>
        <v>1.5244820319128554</v>
      </c>
      <c r="L12" s="9">
        <f t="shared" si="2"/>
        <v>-0.12863672441634508</v>
      </c>
      <c r="M12" s="9">
        <f t="shared" si="3"/>
        <v>0.11632044229137586</v>
      </c>
    </row>
    <row r="13" spans="1:13" ht="11.25">
      <c r="A13" s="7" t="s">
        <v>4</v>
      </c>
      <c r="B13" s="39">
        <v>5314</v>
      </c>
      <c r="C13" s="2">
        <v>4711</v>
      </c>
      <c r="D13" s="10">
        <v>2340</v>
      </c>
      <c r="E13" s="10">
        <v>2371</v>
      </c>
      <c r="F13" s="2">
        <v>603</v>
      </c>
      <c r="G13" s="10">
        <v>295</v>
      </c>
      <c r="H13" s="10">
        <v>308</v>
      </c>
      <c r="I13" s="9">
        <f t="shared" si="0"/>
        <v>-1.601116676245997</v>
      </c>
      <c r="J13" s="9">
        <f t="shared" si="1"/>
        <v>1.6223280510167775</v>
      </c>
      <c r="L13" s="9">
        <f t="shared" si="2"/>
        <v>-0.2018501792703287</v>
      </c>
      <c r="M13" s="9">
        <f t="shared" si="3"/>
        <v>0.21074527191613981</v>
      </c>
    </row>
    <row r="14" spans="1:13" ht="11.25">
      <c r="A14" s="7" t="s">
        <v>8</v>
      </c>
      <c r="B14" s="39">
        <v>7277</v>
      </c>
      <c r="C14" s="2">
        <v>5355</v>
      </c>
      <c r="D14" s="10">
        <v>2635</v>
      </c>
      <c r="E14" s="10">
        <v>2720</v>
      </c>
      <c r="F14" s="2">
        <v>1922</v>
      </c>
      <c r="G14" s="10">
        <v>831</v>
      </c>
      <c r="H14" s="10">
        <v>1091</v>
      </c>
      <c r="I14" s="9">
        <f t="shared" si="0"/>
        <v>-1.8029668555163259</v>
      </c>
      <c r="J14" s="9">
        <f t="shared" si="1"/>
        <v>1.8611270766620138</v>
      </c>
      <c r="L14" s="9">
        <f t="shared" si="2"/>
        <v>-0.5686016914360785</v>
      </c>
      <c r="M14" s="9">
        <f t="shared" si="3"/>
        <v>0.7465035443523004</v>
      </c>
    </row>
    <row r="15" spans="1:13" ht="11.25">
      <c r="A15" s="7" t="s">
        <v>9</v>
      </c>
      <c r="B15" s="39">
        <v>11171</v>
      </c>
      <c r="C15" s="2">
        <v>7747</v>
      </c>
      <c r="D15" s="10">
        <v>3658</v>
      </c>
      <c r="E15" s="10">
        <v>4089</v>
      </c>
      <c r="F15" s="2">
        <v>3424</v>
      </c>
      <c r="G15" s="10">
        <v>1283</v>
      </c>
      <c r="H15" s="10">
        <v>2141</v>
      </c>
      <c r="I15" s="9">
        <f t="shared" si="0"/>
        <v>-2.502942222952076</v>
      </c>
      <c r="J15" s="9">
        <f t="shared" si="1"/>
        <v>2.7978487560555054</v>
      </c>
      <c r="L15" s="9">
        <f t="shared" si="2"/>
        <v>-0.8778772203519719</v>
      </c>
      <c r="M15" s="9">
        <f t="shared" si="3"/>
        <v>1.4649533349755044</v>
      </c>
    </row>
    <row r="16" spans="1:13" ht="11.25">
      <c r="A16" s="7" t="s">
        <v>10</v>
      </c>
      <c r="B16" s="39">
        <v>11627</v>
      </c>
      <c r="C16" s="2">
        <v>8574</v>
      </c>
      <c r="D16" s="10">
        <v>4111</v>
      </c>
      <c r="E16" s="10">
        <v>4463</v>
      </c>
      <c r="F16" s="2">
        <v>3053</v>
      </c>
      <c r="G16" s="10">
        <v>1234</v>
      </c>
      <c r="H16" s="10">
        <v>1819</v>
      </c>
      <c r="I16" s="9">
        <f t="shared" si="0"/>
        <v>-2.8129019897638012</v>
      </c>
      <c r="J16" s="9">
        <f t="shared" si="1"/>
        <v>3.053753729096532</v>
      </c>
      <c r="L16" s="9">
        <f t="shared" si="2"/>
        <v>-0.8443495634562225</v>
      </c>
      <c r="M16" s="9">
        <f t="shared" si="3"/>
        <v>1.2446287325177217</v>
      </c>
    </row>
    <row r="17" spans="1:13" ht="11.25">
      <c r="A17" s="7" t="s">
        <v>11</v>
      </c>
      <c r="B17" s="39">
        <v>10600</v>
      </c>
      <c r="C17" s="2">
        <v>8391</v>
      </c>
      <c r="D17" s="10">
        <v>4079</v>
      </c>
      <c r="E17" s="10">
        <v>4312</v>
      </c>
      <c r="F17" s="2">
        <v>2209</v>
      </c>
      <c r="G17" s="10">
        <v>993</v>
      </c>
      <c r="H17" s="10">
        <v>1216</v>
      </c>
      <c r="I17" s="9">
        <f t="shared" si="0"/>
        <v>-2.7910063770971894</v>
      </c>
      <c r="J17" s="9">
        <f t="shared" si="1"/>
        <v>2.9504338068259575</v>
      </c>
      <c r="L17" s="9">
        <f t="shared" si="2"/>
        <v>-0.6794482305608014</v>
      </c>
      <c r="M17" s="9">
        <f t="shared" si="3"/>
        <v>0.8320332813312533</v>
      </c>
    </row>
    <row r="18" spans="1:13" ht="11.25">
      <c r="A18" s="7" t="s">
        <v>12</v>
      </c>
      <c r="B18" s="39">
        <v>10562</v>
      </c>
      <c r="C18" s="2">
        <v>8891</v>
      </c>
      <c r="D18" s="10">
        <v>4248</v>
      </c>
      <c r="E18" s="10">
        <v>4643</v>
      </c>
      <c r="F18" s="2">
        <v>1671</v>
      </c>
      <c r="G18" s="10">
        <v>727</v>
      </c>
      <c r="H18" s="10">
        <v>944</v>
      </c>
      <c r="I18" s="9">
        <f t="shared" si="0"/>
        <v>-2.9066425814927332</v>
      </c>
      <c r="J18" s="9">
        <f t="shared" si="1"/>
        <v>3.1769165503462244</v>
      </c>
      <c r="L18" s="9">
        <f t="shared" si="2"/>
        <v>-0.4974409502695897</v>
      </c>
      <c r="M18" s="9">
        <f t="shared" si="3"/>
        <v>0.6459205736650518</v>
      </c>
    </row>
    <row r="19" spans="1:13" ht="11.25">
      <c r="A19" s="7" t="s">
        <v>13</v>
      </c>
      <c r="B19" s="39">
        <v>9685</v>
      </c>
      <c r="C19" s="2">
        <v>8404</v>
      </c>
      <c r="D19" s="10">
        <v>3904</v>
      </c>
      <c r="E19" s="10">
        <v>4500</v>
      </c>
      <c r="F19" s="2">
        <v>1281</v>
      </c>
      <c r="G19" s="10">
        <v>556</v>
      </c>
      <c r="H19" s="10">
        <v>725</v>
      </c>
      <c r="I19" s="9">
        <f t="shared" si="0"/>
        <v>-2.6712647453266554</v>
      </c>
      <c r="J19" s="9">
        <f t="shared" si="1"/>
        <v>3.0790705312423023</v>
      </c>
      <c r="L19" s="9">
        <f t="shared" si="2"/>
        <v>-0.38043627008238223</v>
      </c>
      <c r="M19" s="9">
        <f t="shared" si="3"/>
        <v>0.49607247447792646</v>
      </c>
    </row>
    <row r="20" spans="1:13" ht="11.25">
      <c r="A20" s="7" t="s">
        <v>14</v>
      </c>
      <c r="B20" s="39">
        <v>10148</v>
      </c>
      <c r="C20" s="2">
        <v>9037</v>
      </c>
      <c r="D20" s="10">
        <v>4007</v>
      </c>
      <c r="E20" s="10">
        <v>5030</v>
      </c>
      <c r="F20" s="2">
        <v>1111</v>
      </c>
      <c r="G20" s="10">
        <v>449</v>
      </c>
      <c r="H20" s="10">
        <v>662</v>
      </c>
      <c r="I20" s="9">
        <f t="shared" si="0"/>
        <v>-2.7417412485973123</v>
      </c>
      <c r="J20" s="9">
        <f t="shared" si="1"/>
        <v>3.4417166160330623</v>
      </c>
      <c r="L20" s="9">
        <f t="shared" si="2"/>
        <v>-0.3072228152283986</v>
      </c>
      <c r="M20" s="9">
        <f t="shared" si="3"/>
        <v>0.45296548704053424</v>
      </c>
    </row>
    <row r="21" spans="1:13" ht="11.25">
      <c r="A21" s="7" t="s">
        <v>15</v>
      </c>
      <c r="B21" s="39">
        <v>10058</v>
      </c>
      <c r="C21" s="2">
        <v>9116</v>
      </c>
      <c r="D21" s="10">
        <v>4038</v>
      </c>
      <c r="E21" s="10">
        <v>5078</v>
      </c>
      <c r="F21" s="2">
        <v>942</v>
      </c>
      <c r="G21" s="10">
        <v>356</v>
      </c>
      <c r="H21" s="10">
        <v>586</v>
      </c>
      <c r="I21" s="9">
        <f t="shared" si="0"/>
        <v>-2.7629526233680926</v>
      </c>
      <c r="J21" s="9">
        <f t="shared" si="1"/>
        <v>3.47456003503298</v>
      </c>
      <c r="L21" s="9">
        <f t="shared" si="2"/>
        <v>-0.2435886909160577</v>
      </c>
      <c r="M21" s="9">
        <f t="shared" si="3"/>
        <v>0.40096340695733096</v>
      </c>
    </row>
    <row r="22" spans="1:13" ht="11.25">
      <c r="A22" s="7" t="s">
        <v>16</v>
      </c>
      <c r="B22" s="39">
        <v>9224</v>
      </c>
      <c r="C22" s="2">
        <v>8567</v>
      </c>
      <c r="D22" s="10">
        <v>3705</v>
      </c>
      <c r="E22" s="10">
        <v>4862</v>
      </c>
      <c r="F22" s="2">
        <v>657</v>
      </c>
      <c r="G22" s="10">
        <v>241</v>
      </c>
      <c r="H22" s="10">
        <v>416</v>
      </c>
      <c r="I22" s="9">
        <f t="shared" si="0"/>
        <v>-2.5351014040561624</v>
      </c>
      <c r="J22" s="9">
        <f t="shared" si="1"/>
        <v>3.3267646495333496</v>
      </c>
      <c r="L22" s="9">
        <f t="shared" si="2"/>
        <v>-0.16490133289542108</v>
      </c>
      <c r="M22" s="9">
        <f t="shared" si="3"/>
        <v>0.28464296466595507</v>
      </c>
    </row>
    <row r="23" spans="1:13" ht="11.25">
      <c r="A23" s="7" t="s">
        <v>17</v>
      </c>
      <c r="B23" s="39">
        <v>8155</v>
      </c>
      <c r="C23" s="2">
        <v>7731</v>
      </c>
      <c r="D23" s="10">
        <v>3180</v>
      </c>
      <c r="E23" s="10">
        <v>4551</v>
      </c>
      <c r="F23" s="2">
        <v>424</v>
      </c>
      <c r="G23" s="10">
        <v>182</v>
      </c>
      <c r="H23" s="10">
        <v>242</v>
      </c>
      <c r="I23" s="9">
        <f t="shared" si="0"/>
        <v>-2.1758765087445604</v>
      </c>
      <c r="J23" s="9">
        <f t="shared" si="1"/>
        <v>3.1139666639297148</v>
      </c>
      <c r="L23" s="9">
        <f t="shared" si="2"/>
        <v>-0.12453129704135535</v>
      </c>
      <c r="M23" s="9">
        <f t="shared" si="3"/>
        <v>0.16558557079125272</v>
      </c>
    </row>
    <row r="24" spans="1:13" ht="11.25">
      <c r="A24" s="7" t="s">
        <v>18</v>
      </c>
      <c r="B24" s="39">
        <v>7504</v>
      </c>
      <c r="C24" s="2">
        <v>7209</v>
      </c>
      <c r="D24" s="10">
        <v>2982</v>
      </c>
      <c r="E24" s="10">
        <v>4227</v>
      </c>
      <c r="F24" s="2">
        <v>295</v>
      </c>
      <c r="G24" s="10">
        <v>123</v>
      </c>
      <c r="H24" s="10">
        <v>172</v>
      </c>
      <c r="I24" s="9">
        <f t="shared" si="0"/>
        <v>-2.040397405369899</v>
      </c>
      <c r="J24" s="9">
        <f t="shared" si="1"/>
        <v>2.8922735856802695</v>
      </c>
      <c r="L24" s="9">
        <f t="shared" si="2"/>
        <v>-0.08416126118728959</v>
      </c>
      <c r="M24" s="9">
        <f t="shared" si="3"/>
        <v>0.11768891808303912</v>
      </c>
    </row>
    <row r="25" spans="1:13" ht="11.25">
      <c r="A25" s="8" t="s">
        <v>19</v>
      </c>
      <c r="B25" s="39">
        <v>6229</v>
      </c>
      <c r="C25" s="2">
        <v>6053</v>
      </c>
      <c r="D25" s="10">
        <v>2287</v>
      </c>
      <c r="E25" s="10">
        <v>3766</v>
      </c>
      <c r="F25" s="2">
        <v>176</v>
      </c>
      <c r="G25" s="10">
        <v>78</v>
      </c>
      <c r="H25" s="10">
        <v>98</v>
      </c>
      <c r="I25" s="9">
        <f t="shared" si="0"/>
        <v>-1.564852067766921</v>
      </c>
      <c r="J25" s="9">
        <f t="shared" si="1"/>
        <v>2.5768399157018913</v>
      </c>
      <c r="L25" s="9">
        <f t="shared" si="2"/>
        <v>-0.05337055587486657</v>
      </c>
      <c r="M25" s="9">
        <f t="shared" si="3"/>
        <v>0.06705531379149902</v>
      </c>
    </row>
    <row r="26" spans="1:13" ht="11.25">
      <c r="A26" s="8" t="s">
        <v>20</v>
      </c>
      <c r="B26" s="39">
        <v>5312</v>
      </c>
      <c r="C26" s="2">
        <v>5197</v>
      </c>
      <c r="D26" s="10">
        <v>1750</v>
      </c>
      <c r="E26" s="10">
        <v>3447</v>
      </c>
      <c r="F26" s="2">
        <v>115</v>
      </c>
      <c r="G26" s="10">
        <v>55</v>
      </c>
      <c r="H26" s="10">
        <v>60</v>
      </c>
      <c r="I26" s="9">
        <f t="shared" si="0"/>
        <v>-1.1974163177053398</v>
      </c>
      <c r="J26" s="9">
        <f t="shared" si="1"/>
        <v>2.3585680269316036</v>
      </c>
      <c r="L26" s="9">
        <f t="shared" si="2"/>
        <v>-0.03763308427073925</v>
      </c>
      <c r="M26" s="9">
        <f t="shared" si="3"/>
        <v>0.04105427374989736</v>
      </c>
    </row>
    <row r="27" spans="1:13" ht="11.25">
      <c r="A27" s="8" t="s">
        <v>73</v>
      </c>
      <c r="B27" s="39">
        <v>4465</v>
      </c>
      <c r="C27" s="2">
        <v>4409</v>
      </c>
      <c r="D27" s="10">
        <v>1379</v>
      </c>
      <c r="E27" s="10">
        <v>3030</v>
      </c>
      <c r="F27" s="2">
        <v>56</v>
      </c>
      <c r="G27" s="10">
        <v>27</v>
      </c>
      <c r="H27" s="10">
        <v>29</v>
      </c>
      <c r="I27" s="9">
        <f t="shared" si="0"/>
        <v>-0.9435640583518078</v>
      </c>
      <c r="J27" s="9">
        <f t="shared" si="1"/>
        <v>2.073240824369817</v>
      </c>
      <c r="L27" s="9">
        <f t="shared" si="2"/>
        <v>-0.018474423187453813</v>
      </c>
      <c r="M27" s="9">
        <f t="shared" si="3"/>
        <v>0.01984289897911706</v>
      </c>
    </row>
    <row r="28" spans="1:13" ht="11.25">
      <c r="A28" s="8" t="s">
        <v>74</v>
      </c>
      <c r="B28" s="39">
        <v>2387</v>
      </c>
      <c r="C28" s="2">
        <v>2359</v>
      </c>
      <c r="D28" s="10">
        <v>596</v>
      </c>
      <c r="E28" s="10">
        <v>1763</v>
      </c>
      <c r="F28" s="2">
        <v>28</v>
      </c>
      <c r="G28" s="10">
        <v>14</v>
      </c>
      <c r="H28" s="10">
        <v>14</v>
      </c>
      <c r="I28" s="9">
        <f t="shared" si="0"/>
        <v>-0.4078057859156471</v>
      </c>
      <c r="J28" s="9">
        <f t="shared" si="1"/>
        <v>1.2063114103511507</v>
      </c>
      <c r="L28" s="9">
        <f t="shared" si="2"/>
        <v>-0.009579330541642719</v>
      </c>
      <c r="M28" s="9">
        <f t="shared" si="3"/>
        <v>0.009579330541642719</v>
      </c>
    </row>
    <row r="29" spans="1:13" ht="11.25">
      <c r="A29" s="8" t="s">
        <v>75</v>
      </c>
      <c r="B29" s="39">
        <v>738</v>
      </c>
      <c r="C29" s="2">
        <v>731</v>
      </c>
      <c r="D29" s="10">
        <v>158</v>
      </c>
      <c r="E29" s="10">
        <v>573</v>
      </c>
      <c r="F29" s="2">
        <v>7</v>
      </c>
      <c r="G29" s="10">
        <v>0</v>
      </c>
      <c r="H29" s="10">
        <v>7</v>
      </c>
      <c r="I29" s="9">
        <f t="shared" si="0"/>
        <v>-0.10810958754139639</v>
      </c>
      <c r="J29" s="9">
        <f t="shared" si="1"/>
        <v>0.3920683143115198</v>
      </c>
      <c r="L29" s="9">
        <f t="shared" si="2"/>
        <v>0</v>
      </c>
      <c r="M29" s="9">
        <f t="shared" si="3"/>
        <v>0.0047896652708213595</v>
      </c>
    </row>
    <row r="30" spans="1:13" ht="11.25">
      <c r="A30" s="8" t="s">
        <v>76</v>
      </c>
      <c r="B30" s="39">
        <v>123</v>
      </c>
      <c r="C30" s="2">
        <v>121</v>
      </c>
      <c r="D30" s="1">
        <v>20</v>
      </c>
      <c r="E30" s="1">
        <v>101</v>
      </c>
      <c r="F30" s="2">
        <v>2</v>
      </c>
      <c r="G30" s="10">
        <v>0</v>
      </c>
      <c r="H30" s="10">
        <v>2</v>
      </c>
      <c r="I30" s="9">
        <f t="shared" si="0"/>
        <v>-0.013684757916632454</v>
      </c>
      <c r="J30" s="9">
        <f t="shared" si="1"/>
        <v>0.0691080274789939</v>
      </c>
      <c r="L30" s="9">
        <f t="shared" si="2"/>
        <v>0</v>
      </c>
      <c r="M30" s="9">
        <f t="shared" si="3"/>
        <v>0.0013684757916632454</v>
      </c>
    </row>
    <row r="31" spans="1:8" ht="11.25">
      <c r="A31" s="8" t="s">
        <v>85</v>
      </c>
      <c r="B31" s="19">
        <f>+C31+F31</f>
        <v>0</v>
      </c>
      <c r="C31" s="2">
        <f>+D31+E31</f>
        <v>0</v>
      </c>
      <c r="D31" s="1">
        <v>0</v>
      </c>
      <c r="E31" s="1">
        <v>0</v>
      </c>
      <c r="F31" s="2"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89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83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82</v>
      </c>
      <c r="F65" s="15" t="s">
        <v>50</v>
      </c>
    </row>
    <row r="67" spans="1:6" ht="11.25">
      <c r="A67" s="1" t="s">
        <v>81</v>
      </c>
      <c r="E67" s="9">
        <f>+F8*100/B8</f>
        <v>13.25710923173769</v>
      </c>
      <c r="F67" s="9">
        <f>+E67*100/MM!E67</f>
        <v>94.00179571280309</v>
      </c>
    </row>
    <row r="68" spans="1:6" ht="11.25">
      <c r="A68" s="1" t="s">
        <v>44</v>
      </c>
      <c r="E68" s="9">
        <f>+(SUM(B10:B12)*100/B$8)</f>
        <v>10.652899800202535</v>
      </c>
      <c r="F68" s="9">
        <f>+E68*100/MM!E68</f>
        <v>79.86162394637357</v>
      </c>
    </row>
    <row r="69" spans="1:6" ht="11.25">
      <c r="A69" s="1" t="s">
        <v>45</v>
      </c>
      <c r="E69" s="9">
        <f>+(SUM(B23:B30)*100/B$8)</f>
        <v>23.888797657169444</v>
      </c>
      <c r="F69" s="9">
        <f>+E69*100/MM!E69</f>
        <v>117.92399721424661</v>
      </c>
    </row>
    <row r="70" spans="1:6" ht="11.25">
      <c r="A70" s="1" t="s">
        <v>46</v>
      </c>
      <c r="E70" s="9">
        <f>+(SUM(B26:B30)*100/B$8)</f>
        <v>8.912198593206886</v>
      </c>
      <c r="F70" s="9">
        <f>+E70*100/MM!E70</f>
        <v>122.31689691117317</v>
      </c>
    </row>
    <row r="71" spans="1:6" ht="11.25">
      <c r="A71" s="1" t="s">
        <v>47</v>
      </c>
      <c r="E71" s="9">
        <f>SUM(B10:B12)*100/SUM(B23:B30)</f>
        <v>44.59370435081488</v>
      </c>
      <c r="F71" s="9">
        <f>+E71*100/MM!E71</f>
        <v>67.72296210522731</v>
      </c>
    </row>
    <row r="72" spans="1:6" ht="11.25">
      <c r="A72" s="1" t="s">
        <v>48</v>
      </c>
      <c r="E72" s="9">
        <f>+B10*100/B11</f>
        <v>110.9616145627226</v>
      </c>
      <c r="F72" s="9">
        <f>+E72*100/MM!E72</f>
        <v>114.1742112832109</v>
      </c>
    </row>
    <row r="74" ht="11.25">
      <c r="A74" s="1" t="s">
        <v>49</v>
      </c>
    </row>
    <row r="75" ht="11.25">
      <c r="A75" s="1" t="s">
        <v>90</v>
      </c>
    </row>
    <row r="77" ht="11.25">
      <c r="A77" s="1" t="s">
        <v>88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16">
      <selection activeCell="P41" sqref="P41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9" ht="12" thickBot="1">
      <c r="A1" s="11" t="s">
        <v>21</v>
      </c>
      <c r="B1" s="11"/>
      <c r="E1" s="11" t="s">
        <v>22</v>
      </c>
      <c r="F1" s="11" t="s">
        <v>28</v>
      </c>
      <c r="I1" s="38" t="str">
        <f>F1&amp;" "&amp;MM!$I$1</f>
        <v>05. CHAMARTÍN 01.01.19</v>
      </c>
    </row>
    <row r="2" spans="1:7" ht="12" thickBot="1">
      <c r="A2" s="11" t="s">
        <v>77</v>
      </c>
      <c r="B2" s="11"/>
      <c r="G2" s="21" t="s">
        <v>84</v>
      </c>
    </row>
    <row r="3" spans="1:9" ht="11.25">
      <c r="A3" s="11" t="s">
        <v>92</v>
      </c>
      <c r="B3" s="11"/>
      <c r="I3" s="36" t="s">
        <v>87</v>
      </c>
    </row>
    <row r="4" spans="1:2" ht="12" thickBot="1">
      <c r="A4" s="11"/>
      <c r="B4" s="11"/>
    </row>
    <row r="5" spans="1:8" ht="12" thickBot="1">
      <c r="A5" s="40" t="s">
        <v>23</v>
      </c>
      <c r="B5" s="43" t="s">
        <v>80</v>
      </c>
      <c r="C5" s="42" t="s">
        <v>78</v>
      </c>
      <c r="D5" s="42"/>
      <c r="E5" s="42"/>
      <c r="F5" s="42" t="s">
        <v>79</v>
      </c>
      <c r="G5" s="42"/>
      <c r="H5" s="42"/>
    </row>
    <row r="6" spans="1:8" ht="18" customHeight="1" thickBot="1">
      <c r="A6" s="41"/>
      <c r="B6" s="44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v>145865</v>
      </c>
      <c r="C8" s="2">
        <v>132067</v>
      </c>
      <c r="D8" s="2">
        <v>60057</v>
      </c>
      <c r="E8" s="2">
        <v>72010</v>
      </c>
      <c r="F8" s="2">
        <v>13798</v>
      </c>
      <c r="G8" s="2">
        <v>5508</v>
      </c>
      <c r="H8" s="2">
        <v>8290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19">
        <v>6782</v>
      </c>
      <c r="C10" s="2">
        <v>6329</v>
      </c>
      <c r="D10" s="10">
        <v>3228</v>
      </c>
      <c r="E10" s="10">
        <v>3101</v>
      </c>
      <c r="F10" s="2">
        <v>453</v>
      </c>
      <c r="G10" s="10">
        <v>238</v>
      </c>
      <c r="H10" s="10">
        <v>215</v>
      </c>
      <c r="I10" s="9">
        <f>-D10/$B$8*100</f>
        <v>-2.2130051760189215</v>
      </c>
      <c r="J10" s="9">
        <f>E10/$B$8*100</f>
        <v>2.1259383676687347</v>
      </c>
      <c r="L10" s="9">
        <f>-G10/$B$8*100</f>
        <v>-0.16316456997909023</v>
      </c>
      <c r="M10" s="9">
        <f>H10/$B$8*100</f>
        <v>0.14739656531724538</v>
      </c>
    </row>
    <row r="11" spans="1:13" ht="11.25">
      <c r="A11" s="7" t="s">
        <v>6</v>
      </c>
      <c r="B11" s="19">
        <v>6295</v>
      </c>
      <c r="C11" s="2">
        <v>5938</v>
      </c>
      <c r="D11" s="10">
        <v>2959</v>
      </c>
      <c r="E11" s="10">
        <v>2979</v>
      </c>
      <c r="F11" s="2">
        <v>357</v>
      </c>
      <c r="G11" s="10">
        <v>176</v>
      </c>
      <c r="H11" s="10">
        <v>181</v>
      </c>
      <c r="I11" s="9">
        <f aca="true" t="shared" si="0" ref="I11:I30">-D11/$B$8*100</f>
        <v>-2.028588078017345</v>
      </c>
      <c r="J11" s="9">
        <f aca="true" t="shared" si="1" ref="J11:J30">E11/$B$8*100</f>
        <v>2.042299386418949</v>
      </c>
      <c r="L11" s="9">
        <f aca="true" t="shared" si="2" ref="L11:L30">-G11/$B$8*100</f>
        <v>-0.12065951393411715</v>
      </c>
      <c r="M11" s="9">
        <f aca="true" t="shared" si="3" ref="M11:M30">H11/$B$8*100</f>
        <v>0.12408734103451823</v>
      </c>
    </row>
    <row r="12" spans="1:13" ht="11.25">
      <c r="A12" s="7" t="s">
        <v>7</v>
      </c>
      <c r="B12" s="19">
        <v>5909</v>
      </c>
      <c r="C12" s="2">
        <v>5587</v>
      </c>
      <c r="D12" s="10">
        <v>2833</v>
      </c>
      <c r="E12" s="10">
        <v>2754</v>
      </c>
      <c r="F12" s="2">
        <v>322</v>
      </c>
      <c r="G12" s="10">
        <v>161</v>
      </c>
      <c r="H12" s="10">
        <v>161</v>
      </c>
      <c r="I12" s="9">
        <f t="shared" si="0"/>
        <v>-1.9422068350872381</v>
      </c>
      <c r="J12" s="9">
        <f t="shared" si="1"/>
        <v>1.8880471669009014</v>
      </c>
      <c r="L12" s="9">
        <f t="shared" si="2"/>
        <v>-0.110376032632914</v>
      </c>
      <c r="M12" s="9">
        <f t="shared" si="3"/>
        <v>0.110376032632914</v>
      </c>
    </row>
    <row r="13" spans="1:13" ht="11.25">
      <c r="A13" s="7" t="s">
        <v>4</v>
      </c>
      <c r="B13" s="19">
        <v>5728</v>
      </c>
      <c r="C13" s="2">
        <v>5355</v>
      </c>
      <c r="D13" s="10">
        <v>2660</v>
      </c>
      <c r="E13" s="10">
        <v>2695</v>
      </c>
      <c r="F13" s="2">
        <v>373</v>
      </c>
      <c r="G13" s="10">
        <v>175</v>
      </c>
      <c r="H13" s="10">
        <v>198</v>
      </c>
      <c r="I13" s="9">
        <f t="shared" si="0"/>
        <v>-1.8236040174133616</v>
      </c>
      <c r="J13" s="9">
        <f t="shared" si="1"/>
        <v>1.847598807116169</v>
      </c>
      <c r="L13" s="9">
        <f t="shared" si="2"/>
        <v>-0.11997394851403695</v>
      </c>
      <c r="M13" s="9">
        <f t="shared" si="3"/>
        <v>0.1357419531758818</v>
      </c>
    </row>
    <row r="14" spans="1:13" ht="11.25">
      <c r="A14" s="7" t="s">
        <v>8</v>
      </c>
      <c r="B14" s="19">
        <v>6580</v>
      </c>
      <c r="C14" s="2">
        <v>5669</v>
      </c>
      <c r="D14" s="10">
        <v>2858</v>
      </c>
      <c r="E14" s="10">
        <v>2811</v>
      </c>
      <c r="F14" s="2">
        <v>911</v>
      </c>
      <c r="G14" s="10">
        <v>359</v>
      </c>
      <c r="H14" s="10">
        <v>552</v>
      </c>
      <c r="I14" s="9">
        <f t="shared" si="0"/>
        <v>-1.9593459705892435</v>
      </c>
      <c r="J14" s="9">
        <f t="shared" si="1"/>
        <v>1.9271243958454736</v>
      </c>
      <c r="L14" s="9">
        <f t="shared" si="2"/>
        <v>-0.2461179858087958</v>
      </c>
      <c r="M14" s="9">
        <f t="shared" si="3"/>
        <v>0.37843211188427656</v>
      </c>
    </row>
    <row r="15" spans="1:13" ht="11.25">
      <c r="A15" s="7" t="s">
        <v>9</v>
      </c>
      <c r="B15" s="19">
        <v>9320</v>
      </c>
      <c r="C15" s="2">
        <v>7420</v>
      </c>
      <c r="D15" s="10">
        <v>3713</v>
      </c>
      <c r="E15" s="10">
        <v>3707</v>
      </c>
      <c r="F15" s="2">
        <v>1900</v>
      </c>
      <c r="G15" s="10">
        <v>706</v>
      </c>
      <c r="H15" s="10">
        <v>1194</v>
      </c>
      <c r="I15" s="9">
        <f t="shared" si="0"/>
        <v>-2.545504404757824</v>
      </c>
      <c r="J15" s="9">
        <f t="shared" si="1"/>
        <v>2.5413910122373427</v>
      </c>
      <c r="L15" s="9">
        <f t="shared" si="2"/>
        <v>-0.48400918657662906</v>
      </c>
      <c r="M15" s="9">
        <f t="shared" si="3"/>
        <v>0.8185651115757722</v>
      </c>
    </row>
    <row r="16" spans="1:13" ht="11.25">
      <c r="A16" s="7" t="s">
        <v>10</v>
      </c>
      <c r="B16" s="19">
        <v>10554</v>
      </c>
      <c r="C16" s="2">
        <v>8462</v>
      </c>
      <c r="D16" s="10">
        <v>4177</v>
      </c>
      <c r="E16" s="10">
        <v>4285</v>
      </c>
      <c r="F16" s="2">
        <v>2092</v>
      </c>
      <c r="G16" s="10">
        <v>815</v>
      </c>
      <c r="H16" s="10">
        <v>1277</v>
      </c>
      <c r="I16" s="9">
        <f t="shared" si="0"/>
        <v>-2.8636067596750423</v>
      </c>
      <c r="J16" s="9">
        <f t="shared" si="1"/>
        <v>2.9376478250437046</v>
      </c>
      <c r="L16" s="9">
        <f t="shared" si="2"/>
        <v>-0.558735817365372</v>
      </c>
      <c r="M16" s="9">
        <f t="shared" si="3"/>
        <v>0.8754670414424296</v>
      </c>
    </row>
    <row r="17" spans="1:13" ht="11.25">
      <c r="A17" s="7" t="s">
        <v>11</v>
      </c>
      <c r="B17" s="19">
        <v>10659</v>
      </c>
      <c r="C17" s="2">
        <v>8928</v>
      </c>
      <c r="D17" s="10">
        <v>4382</v>
      </c>
      <c r="E17" s="10">
        <v>4546</v>
      </c>
      <c r="F17" s="2">
        <v>1731</v>
      </c>
      <c r="G17" s="10">
        <v>677</v>
      </c>
      <c r="H17" s="10">
        <v>1054</v>
      </c>
      <c r="I17" s="9">
        <f t="shared" si="0"/>
        <v>-3.004147670791485</v>
      </c>
      <c r="J17" s="9">
        <f t="shared" si="1"/>
        <v>3.11658039968464</v>
      </c>
      <c r="L17" s="9">
        <f t="shared" si="2"/>
        <v>-0.464127789394303</v>
      </c>
      <c r="M17" s="9">
        <f t="shared" si="3"/>
        <v>0.7225859527645426</v>
      </c>
    </row>
    <row r="18" spans="1:13" ht="11.25">
      <c r="A18" s="7" t="s">
        <v>12</v>
      </c>
      <c r="B18" s="19">
        <v>10743</v>
      </c>
      <c r="C18" s="2">
        <v>9373</v>
      </c>
      <c r="D18" s="10">
        <v>4489</v>
      </c>
      <c r="E18" s="10">
        <v>4884</v>
      </c>
      <c r="F18" s="2">
        <v>1370</v>
      </c>
      <c r="G18" s="10">
        <v>541</v>
      </c>
      <c r="H18" s="10">
        <v>829</v>
      </c>
      <c r="I18" s="9">
        <f t="shared" si="0"/>
        <v>-3.077503170740068</v>
      </c>
      <c r="J18" s="9">
        <f t="shared" si="1"/>
        <v>3.3483015116717514</v>
      </c>
      <c r="L18" s="9">
        <f t="shared" si="2"/>
        <v>-0.3708908922633942</v>
      </c>
      <c r="M18" s="9">
        <f t="shared" si="3"/>
        <v>0.568333733246495</v>
      </c>
    </row>
    <row r="19" spans="1:13" ht="11.25">
      <c r="A19" s="7" t="s">
        <v>13</v>
      </c>
      <c r="B19" s="19">
        <v>10343</v>
      </c>
      <c r="C19" s="2">
        <v>9221</v>
      </c>
      <c r="D19" s="10">
        <v>4312</v>
      </c>
      <c r="E19" s="10">
        <v>4909</v>
      </c>
      <c r="F19" s="2">
        <v>1122</v>
      </c>
      <c r="G19" s="10">
        <v>477</v>
      </c>
      <c r="H19" s="10">
        <v>645</v>
      </c>
      <c r="I19" s="9">
        <f t="shared" si="0"/>
        <v>-2.9561580913858703</v>
      </c>
      <c r="J19" s="9">
        <f t="shared" si="1"/>
        <v>3.3654406471737563</v>
      </c>
      <c r="L19" s="9">
        <f t="shared" si="2"/>
        <v>-0.3270147053782607</v>
      </c>
      <c r="M19" s="9">
        <f t="shared" si="3"/>
        <v>0.4421896959517362</v>
      </c>
    </row>
    <row r="20" spans="1:13" ht="11.25">
      <c r="A20" s="7" t="s">
        <v>14</v>
      </c>
      <c r="B20" s="19">
        <v>10016</v>
      </c>
      <c r="C20" s="2">
        <v>9081</v>
      </c>
      <c r="D20" s="10">
        <v>4176</v>
      </c>
      <c r="E20" s="10">
        <v>4905</v>
      </c>
      <c r="F20" s="2">
        <v>935</v>
      </c>
      <c r="G20" s="10">
        <v>348</v>
      </c>
      <c r="H20" s="10">
        <v>587</v>
      </c>
      <c r="I20" s="9">
        <f t="shared" si="0"/>
        <v>-2.8629211942549615</v>
      </c>
      <c r="J20" s="9">
        <f t="shared" si="1"/>
        <v>3.362698385493436</v>
      </c>
      <c r="L20" s="9">
        <f t="shared" si="2"/>
        <v>-0.23857676618791349</v>
      </c>
      <c r="M20" s="9">
        <f t="shared" si="3"/>
        <v>0.402426901587084</v>
      </c>
    </row>
    <row r="21" spans="1:13" ht="11.25">
      <c r="A21" s="7" t="s">
        <v>15</v>
      </c>
      <c r="B21" s="19">
        <v>9942</v>
      </c>
      <c r="C21" s="2">
        <v>9219</v>
      </c>
      <c r="D21" s="10">
        <v>4091</v>
      </c>
      <c r="E21" s="10">
        <v>5128</v>
      </c>
      <c r="F21" s="2">
        <v>723</v>
      </c>
      <c r="G21" s="10">
        <v>256</v>
      </c>
      <c r="H21" s="10">
        <v>467</v>
      </c>
      <c r="I21" s="9">
        <f t="shared" si="0"/>
        <v>-2.804648133548144</v>
      </c>
      <c r="J21" s="9">
        <f t="shared" si="1"/>
        <v>3.515579474171323</v>
      </c>
      <c r="L21" s="9">
        <f t="shared" si="2"/>
        <v>-0.17550474754053405</v>
      </c>
      <c r="M21" s="9">
        <f t="shared" si="3"/>
        <v>0.32015905117745863</v>
      </c>
    </row>
    <row r="22" spans="1:13" ht="11.25">
      <c r="A22" s="7" t="s">
        <v>16</v>
      </c>
      <c r="B22" s="19">
        <v>9038</v>
      </c>
      <c r="C22" s="2">
        <v>8535</v>
      </c>
      <c r="D22" s="10">
        <v>3745</v>
      </c>
      <c r="E22" s="10">
        <v>4790</v>
      </c>
      <c r="F22" s="2">
        <v>503</v>
      </c>
      <c r="G22" s="10">
        <v>189</v>
      </c>
      <c r="H22" s="10">
        <v>314</v>
      </c>
      <c r="I22" s="9">
        <f t="shared" si="0"/>
        <v>-2.5674424982003905</v>
      </c>
      <c r="J22" s="9">
        <f t="shared" si="1"/>
        <v>3.283858362184212</v>
      </c>
      <c r="L22" s="9">
        <f t="shared" si="2"/>
        <v>-0.1295718643951599</v>
      </c>
      <c r="M22" s="9">
        <f t="shared" si="3"/>
        <v>0.2152675419051863</v>
      </c>
    </row>
    <row r="23" spans="1:13" ht="11.25">
      <c r="A23" s="7" t="s">
        <v>17</v>
      </c>
      <c r="B23" s="19">
        <v>8021</v>
      </c>
      <c r="C23" s="2">
        <v>7668</v>
      </c>
      <c r="D23" s="10">
        <v>3226</v>
      </c>
      <c r="E23" s="10">
        <v>4442</v>
      </c>
      <c r="F23" s="2">
        <v>353</v>
      </c>
      <c r="G23" s="10">
        <v>133</v>
      </c>
      <c r="H23" s="10">
        <v>220</v>
      </c>
      <c r="I23" s="9">
        <f t="shared" si="0"/>
        <v>-2.2116340451787613</v>
      </c>
      <c r="J23" s="9">
        <f t="shared" si="1"/>
        <v>3.0452815959962978</v>
      </c>
      <c r="L23" s="9">
        <f t="shared" si="2"/>
        <v>-0.09118020087066808</v>
      </c>
      <c r="M23" s="9">
        <f t="shared" si="3"/>
        <v>0.15082439241764645</v>
      </c>
    </row>
    <row r="24" spans="1:13" ht="11.25">
      <c r="A24" s="7" t="s">
        <v>18</v>
      </c>
      <c r="B24" s="19">
        <v>7634</v>
      </c>
      <c r="C24" s="2">
        <v>7424</v>
      </c>
      <c r="D24" s="10">
        <v>3076</v>
      </c>
      <c r="E24" s="10">
        <v>4348</v>
      </c>
      <c r="F24" s="2">
        <v>210</v>
      </c>
      <c r="G24" s="10">
        <v>74</v>
      </c>
      <c r="H24" s="10">
        <v>136</v>
      </c>
      <c r="I24" s="9">
        <f t="shared" si="0"/>
        <v>-2.1087992321667297</v>
      </c>
      <c r="J24" s="9">
        <f t="shared" si="1"/>
        <v>2.980838446508758</v>
      </c>
      <c r="L24" s="9">
        <f t="shared" si="2"/>
        <v>-0.050731841085935626</v>
      </c>
      <c r="M24" s="9">
        <f t="shared" si="3"/>
        <v>0.09323689713090871</v>
      </c>
    </row>
    <row r="25" spans="1:13" ht="11.25">
      <c r="A25" s="8" t="s">
        <v>19</v>
      </c>
      <c r="B25" s="19">
        <v>6158</v>
      </c>
      <c r="C25" s="2">
        <v>5945</v>
      </c>
      <c r="D25" s="10">
        <v>2290</v>
      </c>
      <c r="E25" s="10">
        <v>3655</v>
      </c>
      <c r="F25" s="2">
        <v>213</v>
      </c>
      <c r="G25" s="10">
        <v>90</v>
      </c>
      <c r="H25" s="10">
        <v>123</v>
      </c>
      <c r="I25" s="9">
        <f t="shared" si="0"/>
        <v>-1.5699448119836836</v>
      </c>
      <c r="J25" s="9">
        <f t="shared" si="1"/>
        <v>2.5057416103931716</v>
      </c>
      <c r="L25" s="9">
        <f t="shared" si="2"/>
        <v>-0.061700887807218996</v>
      </c>
      <c r="M25" s="9">
        <f t="shared" si="3"/>
        <v>0.08432454666986597</v>
      </c>
    </row>
    <row r="26" spans="1:13" ht="11.25">
      <c r="A26" s="8" t="s">
        <v>20</v>
      </c>
      <c r="B26" s="19">
        <v>5114</v>
      </c>
      <c r="C26" s="2">
        <v>5004</v>
      </c>
      <c r="D26" s="10">
        <v>1759</v>
      </c>
      <c r="E26" s="10">
        <v>3245</v>
      </c>
      <c r="F26" s="2">
        <v>110</v>
      </c>
      <c r="G26" s="10">
        <v>42</v>
      </c>
      <c r="H26" s="10">
        <v>68</v>
      </c>
      <c r="I26" s="9">
        <f t="shared" si="0"/>
        <v>-1.2059095739210914</v>
      </c>
      <c r="J26" s="9">
        <f t="shared" si="1"/>
        <v>2.2246597881602854</v>
      </c>
      <c r="L26" s="9">
        <f t="shared" si="2"/>
        <v>-0.028793747643368867</v>
      </c>
      <c r="M26" s="9">
        <f t="shared" si="3"/>
        <v>0.04661844856545436</v>
      </c>
    </row>
    <row r="27" spans="1:13" ht="11.25">
      <c r="A27" s="8" t="s">
        <v>73</v>
      </c>
      <c r="B27" s="19">
        <v>4149</v>
      </c>
      <c r="C27" s="2">
        <v>4080</v>
      </c>
      <c r="D27" s="10">
        <v>1338</v>
      </c>
      <c r="E27" s="10">
        <v>2742</v>
      </c>
      <c r="F27" s="2">
        <v>69</v>
      </c>
      <c r="G27" s="10">
        <v>37</v>
      </c>
      <c r="H27" s="10">
        <v>32</v>
      </c>
      <c r="I27" s="9">
        <f t="shared" si="0"/>
        <v>-0.9172865320673225</v>
      </c>
      <c r="J27" s="9">
        <f t="shared" si="1"/>
        <v>1.8798203818599388</v>
      </c>
      <c r="L27" s="9">
        <f t="shared" si="2"/>
        <v>-0.025365920542967813</v>
      </c>
      <c r="M27" s="9">
        <f t="shared" si="3"/>
        <v>0.021938093442566756</v>
      </c>
    </row>
    <row r="28" spans="1:13" ht="11.25">
      <c r="A28" s="8" t="s">
        <v>74</v>
      </c>
      <c r="B28" s="19">
        <v>2128</v>
      </c>
      <c r="C28" s="2">
        <v>2088</v>
      </c>
      <c r="D28" s="10">
        <v>575</v>
      </c>
      <c r="E28" s="10">
        <v>1513</v>
      </c>
      <c r="F28" s="2">
        <v>40</v>
      </c>
      <c r="G28" s="10">
        <v>8</v>
      </c>
      <c r="H28" s="10">
        <v>32</v>
      </c>
      <c r="I28" s="9">
        <f t="shared" si="0"/>
        <v>-0.39420011654612136</v>
      </c>
      <c r="J28" s="9">
        <f t="shared" si="1"/>
        <v>1.0372604805813594</v>
      </c>
      <c r="L28" s="9">
        <f t="shared" si="2"/>
        <v>-0.005484523360641689</v>
      </c>
      <c r="M28" s="9">
        <f t="shared" si="3"/>
        <v>0.021938093442566756</v>
      </c>
    </row>
    <row r="29" spans="1:13" ht="11.25">
      <c r="A29" s="8" t="s">
        <v>75</v>
      </c>
      <c r="B29" s="19">
        <v>658</v>
      </c>
      <c r="C29" s="2">
        <v>649</v>
      </c>
      <c r="D29" s="10">
        <v>151</v>
      </c>
      <c r="E29" s="10">
        <v>498</v>
      </c>
      <c r="F29" s="2">
        <v>9</v>
      </c>
      <c r="G29" s="10">
        <v>4</v>
      </c>
      <c r="H29" s="10">
        <v>5</v>
      </c>
      <c r="I29" s="9">
        <f t="shared" si="0"/>
        <v>-0.10352037843211188</v>
      </c>
      <c r="J29" s="9">
        <f t="shared" si="1"/>
        <v>0.34141157919994514</v>
      </c>
      <c r="L29" s="9">
        <f t="shared" si="2"/>
        <v>-0.0027422616803208445</v>
      </c>
      <c r="M29" s="9">
        <f t="shared" si="3"/>
        <v>0.003427827100401056</v>
      </c>
    </row>
    <row r="30" spans="1:13" ht="11.25">
      <c r="A30" s="8" t="s">
        <v>76</v>
      </c>
      <c r="B30" s="19">
        <v>94</v>
      </c>
      <c r="C30" s="2">
        <v>92</v>
      </c>
      <c r="D30" s="1">
        <v>19</v>
      </c>
      <c r="E30" s="1">
        <v>73</v>
      </c>
      <c r="F30" s="2">
        <v>2</v>
      </c>
      <c r="G30" s="10">
        <v>2</v>
      </c>
      <c r="H30" s="10">
        <v>0</v>
      </c>
      <c r="I30" s="9">
        <f t="shared" si="0"/>
        <v>-0.013025742981524011</v>
      </c>
      <c r="J30" s="9">
        <f t="shared" si="1"/>
        <v>0.05004627566585542</v>
      </c>
      <c r="L30" s="9">
        <f t="shared" si="2"/>
        <v>-0.0013711308401604223</v>
      </c>
      <c r="M30" s="9">
        <f t="shared" si="3"/>
        <v>0</v>
      </c>
    </row>
    <row r="31" spans="1:8" ht="11.25">
      <c r="A31" s="8" t="s">
        <v>85</v>
      </c>
      <c r="B31" s="19">
        <f>+C31+F31</f>
        <v>0</v>
      </c>
      <c r="C31" s="2">
        <f>+D31+E31</f>
        <v>0</v>
      </c>
      <c r="D31" s="1">
        <v>0</v>
      </c>
      <c r="E31" s="1">
        <v>0</v>
      </c>
      <c r="F31" s="2"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89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83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82</v>
      </c>
      <c r="F65" s="15" t="s">
        <v>50</v>
      </c>
    </row>
    <row r="67" spans="1:6" ht="11.25">
      <c r="A67" s="1" t="s">
        <v>81</v>
      </c>
      <c r="E67" s="9">
        <f>+F8*100/B8</f>
        <v>9.459431666266754</v>
      </c>
      <c r="F67" s="9">
        <f>+E67*100/MM!E67</f>
        <v>67.07371475244868</v>
      </c>
    </row>
    <row r="68" spans="1:6" ht="11.25">
      <c r="A68" s="1" t="s">
        <v>44</v>
      </c>
      <c r="E68" s="9">
        <f>+(SUM(B10:B12)*100/B$8)</f>
        <v>13.016145065642888</v>
      </c>
      <c r="F68" s="9">
        <f>+E68*100/MM!E68</f>
        <v>97.57817138616616</v>
      </c>
    </row>
    <row r="69" spans="1:6" ht="11.25">
      <c r="A69" s="1" t="s">
        <v>45</v>
      </c>
      <c r="E69" s="9">
        <f>+(SUM(B23:B30)*100/B$8)</f>
        <v>23.27905940424365</v>
      </c>
      <c r="F69" s="9">
        <f>+E69*100/MM!E69</f>
        <v>114.91410223873027</v>
      </c>
    </row>
    <row r="70" spans="1:6" ht="11.25">
      <c r="A70" s="1" t="s">
        <v>46</v>
      </c>
      <c r="E70" s="9">
        <f>+(SUM(B26:B30)*100/B$8)</f>
        <v>8.324820896034003</v>
      </c>
      <c r="F70" s="9">
        <f>+E70*100/MM!E70</f>
        <v>114.2553376358019</v>
      </c>
    </row>
    <row r="71" spans="1:6" ht="11.25">
      <c r="A71" s="1" t="s">
        <v>47</v>
      </c>
      <c r="E71" s="9">
        <f>SUM(B10:B12)*100/SUM(B23:B30)</f>
        <v>55.91353516315232</v>
      </c>
      <c r="F71" s="9">
        <f>+E71*100/MM!E71</f>
        <v>84.91400923400222</v>
      </c>
    </row>
    <row r="72" spans="1:6" ht="11.25">
      <c r="A72" s="1" t="s">
        <v>48</v>
      </c>
      <c r="E72" s="9">
        <f>+B10*100/B11</f>
        <v>107.736298649722</v>
      </c>
      <c r="F72" s="9">
        <f>+E72*100/MM!E72</f>
        <v>110.85551497586872</v>
      </c>
    </row>
    <row r="74" ht="11.25">
      <c r="A74" s="1" t="s">
        <v>49</v>
      </c>
    </row>
    <row r="75" ht="11.25">
      <c r="A75" s="1" t="s">
        <v>90</v>
      </c>
    </row>
    <row r="77" ht="11.25">
      <c r="A77" s="1" t="s">
        <v>88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13">
      <selection activeCell="P41" sqref="P41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9" ht="12" thickBot="1">
      <c r="A1" s="11" t="s">
        <v>21</v>
      </c>
      <c r="B1" s="11"/>
      <c r="E1" s="11" t="s">
        <v>22</v>
      </c>
      <c r="F1" s="11" t="s">
        <v>29</v>
      </c>
      <c r="I1" s="38" t="str">
        <f>F1&amp;" "&amp;MM!$I$1</f>
        <v>06. TETUÁN 01.01.19</v>
      </c>
    </row>
    <row r="2" spans="1:7" ht="12" thickBot="1">
      <c r="A2" s="11" t="s">
        <v>77</v>
      </c>
      <c r="B2" s="11"/>
      <c r="G2" s="21" t="s">
        <v>84</v>
      </c>
    </row>
    <row r="3" spans="1:9" ht="11.25">
      <c r="A3" s="11" t="s">
        <v>92</v>
      </c>
      <c r="B3" s="11"/>
      <c r="I3" s="36" t="s">
        <v>87</v>
      </c>
    </row>
    <row r="4" spans="1:2" ht="12" thickBot="1">
      <c r="A4" s="11"/>
      <c r="B4" s="11"/>
    </row>
    <row r="5" spans="1:8" ht="12" thickBot="1">
      <c r="A5" s="40" t="s">
        <v>23</v>
      </c>
      <c r="B5" s="43" t="s">
        <v>80</v>
      </c>
      <c r="C5" s="42" t="s">
        <v>78</v>
      </c>
      <c r="D5" s="42"/>
      <c r="E5" s="42"/>
      <c r="F5" s="42" t="s">
        <v>79</v>
      </c>
      <c r="G5" s="42"/>
      <c r="H5" s="42"/>
    </row>
    <row r="6" spans="1:8" ht="18" customHeight="1" thickBot="1">
      <c r="A6" s="41"/>
      <c r="B6" s="44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39">
        <v>157937</v>
      </c>
      <c r="C8" s="2">
        <v>127859</v>
      </c>
      <c r="D8" s="2">
        <v>58540</v>
      </c>
      <c r="E8" s="2">
        <v>69319</v>
      </c>
      <c r="F8" s="2">
        <v>30078</v>
      </c>
      <c r="G8" s="2">
        <v>13092</v>
      </c>
      <c r="H8" s="2">
        <v>16986</v>
      </c>
    </row>
    <row r="9" spans="1:8" ht="11.25">
      <c r="A9" s="6"/>
      <c r="B9" s="39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39">
        <v>6430</v>
      </c>
      <c r="C10" s="2">
        <v>5083</v>
      </c>
      <c r="D10" s="10">
        <v>2555</v>
      </c>
      <c r="E10" s="10">
        <v>2528</v>
      </c>
      <c r="F10" s="2">
        <v>1347</v>
      </c>
      <c r="G10" s="10">
        <v>689</v>
      </c>
      <c r="H10" s="10">
        <v>658</v>
      </c>
      <c r="I10" s="9">
        <f>-D10/$B$8*100</f>
        <v>-1.6177336532921354</v>
      </c>
      <c r="J10" s="9">
        <f>E10/$B$8*100</f>
        <v>1.6006382291673262</v>
      </c>
      <c r="L10" s="9">
        <f>-G10/$B$8*100</f>
        <v>-0.43624989711087336</v>
      </c>
      <c r="M10" s="9">
        <f>H10/$B$8*100</f>
        <v>0.41662181756016636</v>
      </c>
    </row>
    <row r="11" spans="1:13" ht="11.25">
      <c r="A11" s="7" t="s">
        <v>6</v>
      </c>
      <c r="B11" s="39">
        <v>5611</v>
      </c>
      <c r="C11" s="2">
        <v>4715</v>
      </c>
      <c r="D11" s="10">
        <v>2465</v>
      </c>
      <c r="E11" s="10">
        <v>2250</v>
      </c>
      <c r="F11" s="2">
        <v>896</v>
      </c>
      <c r="G11" s="10">
        <v>471</v>
      </c>
      <c r="H11" s="10">
        <v>425</v>
      </c>
      <c r="I11" s="9">
        <f aca="true" t="shared" si="0" ref="I11:I30">-D11/$B$8*100</f>
        <v>-1.560748906209438</v>
      </c>
      <c r="J11" s="9">
        <f aca="true" t="shared" si="1" ref="J11:J30">E11/$B$8*100</f>
        <v>1.4246186770674383</v>
      </c>
      <c r="L11" s="9">
        <f aca="true" t="shared" si="2" ref="L11:L30">-G11/$B$8*100</f>
        <v>-0.2982201763994504</v>
      </c>
      <c r="M11" s="9">
        <f aca="true" t="shared" si="3" ref="M11:M30">H11/$B$8*100</f>
        <v>0.2690946390016272</v>
      </c>
    </row>
    <row r="12" spans="1:13" ht="11.25">
      <c r="A12" s="7" t="s">
        <v>7</v>
      </c>
      <c r="B12" s="39">
        <v>5358</v>
      </c>
      <c r="C12" s="2">
        <v>4620</v>
      </c>
      <c r="D12" s="10">
        <v>2329</v>
      </c>
      <c r="E12" s="10">
        <v>2291</v>
      </c>
      <c r="F12" s="2">
        <v>738</v>
      </c>
      <c r="G12" s="10">
        <v>398</v>
      </c>
      <c r="H12" s="10">
        <v>340</v>
      </c>
      <c r="I12" s="9">
        <f t="shared" si="0"/>
        <v>-1.4746386217289174</v>
      </c>
      <c r="J12" s="9">
        <f t="shared" si="1"/>
        <v>1.4505783951828892</v>
      </c>
      <c r="L12" s="9">
        <f t="shared" si="2"/>
        <v>-0.251999214876818</v>
      </c>
      <c r="M12" s="9">
        <f t="shared" si="3"/>
        <v>0.21527571120130176</v>
      </c>
    </row>
    <row r="13" spans="1:13" ht="11.25">
      <c r="A13" s="7" t="s">
        <v>4</v>
      </c>
      <c r="B13" s="39">
        <v>6012</v>
      </c>
      <c r="C13" s="2">
        <v>4876</v>
      </c>
      <c r="D13" s="10">
        <v>2521</v>
      </c>
      <c r="E13" s="10">
        <v>2355</v>
      </c>
      <c r="F13" s="2">
        <v>1136</v>
      </c>
      <c r="G13" s="10">
        <v>577</v>
      </c>
      <c r="H13" s="10">
        <v>559</v>
      </c>
      <c r="I13" s="9">
        <f t="shared" si="0"/>
        <v>-1.5962060821720052</v>
      </c>
      <c r="J13" s="9">
        <f t="shared" si="1"/>
        <v>1.491100881997252</v>
      </c>
      <c r="L13" s="9">
        <f t="shared" si="2"/>
        <v>-0.36533554518573863</v>
      </c>
      <c r="M13" s="9">
        <f t="shared" si="3"/>
        <v>0.3539385957691991</v>
      </c>
    </row>
    <row r="14" spans="1:13" ht="11.25">
      <c r="A14" s="7" t="s">
        <v>8</v>
      </c>
      <c r="B14" s="39">
        <v>7910</v>
      </c>
      <c r="C14" s="2">
        <v>5394</v>
      </c>
      <c r="D14" s="10">
        <v>2787</v>
      </c>
      <c r="E14" s="10">
        <v>2607</v>
      </c>
      <c r="F14" s="2">
        <v>2516</v>
      </c>
      <c r="G14" s="10">
        <v>1028</v>
      </c>
      <c r="H14" s="10">
        <v>1488</v>
      </c>
      <c r="I14" s="9">
        <f t="shared" si="0"/>
        <v>-1.7646276679942001</v>
      </c>
      <c r="J14" s="9">
        <f t="shared" si="1"/>
        <v>1.650658173828805</v>
      </c>
      <c r="L14" s="9">
        <f t="shared" si="2"/>
        <v>-0.6508924444557007</v>
      </c>
      <c r="M14" s="9">
        <f t="shared" si="3"/>
        <v>0.9421478184339326</v>
      </c>
    </row>
    <row r="15" spans="1:13" ht="11.25">
      <c r="A15" s="7" t="s">
        <v>9</v>
      </c>
      <c r="B15" s="39">
        <v>12665</v>
      </c>
      <c r="C15" s="2">
        <v>8465</v>
      </c>
      <c r="D15" s="10">
        <v>4141</v>
      </c>
      <c r="E15" s="10">
        <v>4324</v>
      </c>
      <c r="F15" s="2">
        <v>4200</v>
      </c>
      <c r="G15" s="10">
        <v>1633</v>
      </c>
      <c r="H15" s="10">
        <v>2567</v>
      </c>
      <c r="I15" s="9">
        <f t="shared" si="0"/>
        <v>-2.6219315296605608</v>
      </c>
      <c r="J15" s="9">
        <f t="shared" si="1"/>
        <v>2.7378005153953793</v>
      </c>
      <c r="L15" s="9">
        <f t="shared" si="2"/>
        <v>-1.033956577622723</v>
      </c>
      <c r="M15" s="9">
        <f t="shared" si="3"/>
        <v>1.6253316195698284</v>
      </c>
    </row>
    <row r="16" spans="1:13" ht="11.25">
      <c r="A16" s="7" t="s">
        <v>10</v>
      </c>
      <c r="B16" s="39">
        <v>14186</v>
      </c>
      <c r="C16" s="2">
        <v>9689</v>
      </c>
      <c r="D16" s="10">
        <v>4903</v>
      </c>
      <c r="E16" s="10">
        <v>4786</v>
      </c>
      <c r="F16" s="2">
        <v>4497</v>
      </c>
      <c r="G16" s="10">
        <v>1802</v>
      </c>
      <c r="H16" s="10">
        <v>2695</v>
      </c>
      <c r="I16" s="9">
        <f t="shared" si="0"/>
        <v>-3.1044023882940666</v>
      </c>
      <c r="J16" s="9">
        <f t="shared" si="1"/>
        <v>3.03032221708656</v>
      </c>
      <c r="L16" s="9">
        <f t="shared" si="2"/>
        <v>-1.1409612693668996</v>
      </c>
      <c r="M16" s="9">
        <f t="shared" si="3"/>
        <v>1.706376593198554</v>
      </c>
    </row>
    <row r="17" spans="1:13" ht="11.25">
      <c r="A17" s="7" t="s">
        <v>11</v>
      </c>
      <c r="B17" s="39">
        <v>13926</v>
      </c>
      <c r="C17" s="2">
        <v>9749</v>
      </c>
      <c r="D17" s="10">
        <v>4866</v>
      </c>
      <c r="E17" s="10">
        <v>4883</v>
      </c>
      <c r="F17" s="2">
        <v>4177</v>
      </c>
      <c r="G17" s="10">
        <v>1835</v>
      </c>
      <c r="H17" s="10">
        <v>2342</v>
      </c>
      <c r="I17" s="9">
        <f t="shared" si="0"/>
        <v>-3.080975325604513</v>
      </c>
      <c r="J17" s="9">
        <f t="shared" si="1"/>
        <v>3.091739111164578</v>
      </c>
      <c r="L17" s="9">
        <f t="shared" si="2"/>
        <v>-1.1618556766305552</v>
      </c>
      <c r="M17" s="9">
        <f t="shared" si="3"/>
        <v>1.4828697518630847</v>
      </c>
    </row>
    <row r="18" spans="1:13" ht="11.25">
      <c r="A18" s="7" t="s">
        <v>12</v>
      </c>
      <c r="B18" s="39">
        <v>12853</v>
      </c>
      <c r="C18" s="2">
        <v>9643</v>
      </c>
      <c r="D18" s="10">
        <v>4682</v>
      </c>
      <c r="E18" s="10">
        <v>4961</v>
      </c>
      <c r="F18" s="2">
        <v>3210</v>
      </c>
      <c r="G18" s="10">
        <v>1518</v>
      </c>
      <c r="H18" s="10">
        <v>1692</v>
      </c>
      <c r="I18" s="9">
        <f t="shared" si="0"/>
        <v>-2.9644731760132204</v>
      </c>
      <c r="J18" s="9">
        <f t="shared" si="1"/>
        <v>3.1411258919695833</v>
      </c>
      <c r="L18" s="9">
        <f t="shared" si="2"/>
        <v>-0.9611427341281651</v>
      </c>
      <c r="M18" s="9">
        <f t="shared" si="3"/>
        <v>1.0713132451547136</v>
      </c>
    </row>
    <row r="19" spans="1:13" ht="11.25">
      <c r="A19" s="7" t="s">
        <v>13</v>
      </c>
      <c r="B19" s="39">
        <v>11546</v>
      </c>
      <c r="C19" s="2">
        <v>9170</v>
      </c>
      <c r="D19" s="10">
        <v>4350</v>
      </c>
      <c r="E19" s="10">
        <v>4820</v>
      </c>
      <c r="F19" s="2">
        <v>2376</v>
      </c>
      <c r="G19" s="10">
        <v>1082</v>
      </c>
      <c r="H19" s="10">
        <v>1294</v>
      </c>
      <c r="I19" s="9">
        <f t="shared" si="0"/>
        <v>-2.754262775663714</v>
      </c>
      <c r="J19" s="9">
        <f t="shared" si="1"/>
        <v>3.05184978820669</v>
      </c>
      <c r="L19" s="9">
        <f t="shared" si="2"/>
        <v>-0.6850832927053192</v>
      </c>
      <c r="M19" s="9">
        <f t="shared" si="3"/>
        <v>0.8193140302778956</v>
      </c>
    </row>
    <row r="20" spans="1:13" ht="11.25">
      <c r="A20" s="7" t="s">
        <v>14</v>
      </c>
      <c r="B20" s="39">
        <v>11410</v>
      </c>
      <c r="C20" s="2">
        <v>9558</v>
      </c>
      <c r="D20" s="10">
        <v>4342</v>
      </c>
      <c r="E20" s="10">
        <v>5216</v>
      </c>
      <c r="F20" s="2">
        <v>1852</v>
      </c>
      <c r="G20" s="10">
        <v>817</v>
      </c>
      <c r="H20" s="10">
        <v>1035</v>
      </c>
      <c r="I20" s="9">
        <f t="shared" si="0"/>
        <v>-2.7491974648119184</v>
      </c>
      <c r="J20" s="9">
        <f t="shared" si="1"/>
        <v>3.302582675370559</v>
      </c>
      <c r="L20" s="9">
        <f t="shared" si="2"/>
        <v>-0.5172948707395988</v>
      </c>
      <c r="M20" s="9">
        <f t="shared" si="3"/>
        <v>0.6553245914510216</v>
      </c>
    </row>
    <row r="21" spans="1:13" ht="11.25">
      <c r="A21" s="7" t="s">
        <v>15</v>
      </c>
      <c r="B21" s="39">
        <v>10466</v>
      </c>
      <c r="C21" s="2">
        <v>9218</v>
      </c>
      <c r="D21" s="10">
        <v>4142</v>
      </c>
      <c r="E21" s="10">
        <v>5076</v>
      </c>
      <c r="F21" s="2">
        <v>1248</v>
      </c>
      <c r="G21" s="10">
        <v>532</v>
      </c>
      <c r="H21" s="10">
        <v>716</v>
      </c>
      <c r="I21" s="9">
        <f t="shared" si="0"/>
        <v>-2.6225646935170355</v>
      </c>
      <c r="J21" s="9">
        <f t="shared" si="1"/>
        <v>3.2139397354641406</v>
      </c>
      <c r="L21" s="9">
        <f t="shared" si="2"/>
        <v>-0.3368431716443898</v>
      </c>
      <c r="M21" s="9">
        <f t="shared" si="3"/>
        <v>0.45334532123568255</v>
      </c>
    </row>
    <row r="22" spans="1:13" ht="11.25">
      <c r="A22" s="7" t="s">
        <v>16</v>
      </c>
      <c r="B22" s="39">
        <v>9038</v>
      </c>
      <c r="C22" s="2">
        <v>8245</v>
      </c>
      <c r="D22" s="10">
        <v>3519</v>
      </c>
      <c r="E22" s="10">
        <v>4726</v>
      </c>
      <c r="F22" s="2">
        <v>793</v>
      </c>
      <c r="G22" s="10">
        <v>310</v>
      </c>
      <c r="H22" s="10">
        <v>483</v>
      </c>
      <c r="I22" s="9">
        <f t="shared" si="0"/>
        <v>-2.2281036109334735</v>
      </c>
      <c r="J22" s="9">
        <f t="shared" si="1"/>
        <v>2.992332385698095</v>
      </c>
      <c r="L22" s="9">
        <f t="shared" si="2"/>
        <v>-0.19628079550706926</v>
      </c>
      <c r="M22" s="9">
        <f t="shared" si="3"/>
        <v>0.3058181426771434</v>
      </c>
    </row>
    <row r="23" spans="1:13" ht="11.25">
      <c r="A23" s="7" t="s">
        <v>17</v>
      </c>
      <c r="B23" s="39">
        <v>7158</v>
      </c>
      <c r="C23" s="2">
        <v>6651</v>
      </c>
      <c r="D23" s="10">
        <v>2782</v>
      </c>
      <c r="E23" s="10">
        <v>3869</v>
      </c>
      <c r="F23" s="2">
        <v>507</v>
      </c>
      <c r="G23" s="10">
        <v>204</v>
      </c>
      <c r="H23" s="10">
        <v>303</v>
      </c>
      <c r="I23" s="9">
        <f t="shared" si="0"/>
        <v>-1.761461848711828</v>
      </c>
      <c r="J23" s="9">
        <f t="shared" si="1"/>
        <v>2.4497109606995195</v>
      </c>
      <c r="L23" s="9">
        <f t="shared" si="2"/>
        <v>-0.12916542672078107</v>
      </c>
      <c r="M23" s="9">
        <f t="shared" si="3"/>
        <v>0.19184864851174835</v>
      </c>
    </row>
    <row r="24" spans="1:13" ht="11.25">
      <c r="A24" s="7" t="s">
        <v>18</v>
      </c>
      <c r="B24" s="39">
        <v>6373</v>
      </c>
      <c r="C24" s="2">
        <v>6104</v>
      </c>
      <c r="D24" s="10">
        <v>2463</v>
      </c>
      <c r="E24" s="10">
        <v>3641</v>
      </c>
      <c r="F24" s="2">
        <v>269</v>
      </c>
      <c r="G24" s="10">
        <v>87</v>
      </c>
      <c r="H24" s="10">
        <v>182</v>
      </c>
      <c r="I24" s="9">
        <f t="shared" si="0"/>
        <v>-1.5594825784964892</v>
      </c>
      <c r="J24" s="9">
        <f t="shared" si="1"/>
        <v>2.3053496014233525</v>
      </c>
      <c r="L24" s="9">
        <f t="shared" si="2"/>
        <v>-0.055085255513274284</v>
      </c>
      <c r="M24" s="9">
        <f t="shared" si="3"/>
        <v>0.11523582187834389</v>
      </c>
    </row>
    <row r="25" spans="1:13" ht="11.25">
      <c r="A25" s="8" t="s">
        <v>19</v>
      </c>
      <c r="B25" s="39">
        <v>5270</v>
      </c>
      <c r="C25" s="2">
        <v>5104</v>
      </c>
      <c r="D25" s="10">
        <v>1963</v>
      </c>
      <c r="E25" s="10">
        <v>3141</v>
      </c>
      <c r="F25" s="2">
        <v>166</v>
      </c>
      <c r="G25" s="10">
        <v>56</v>
      </c>
      <c r="H25" s="10">
        <v>110</v>
      </c>
      <c r="I25" s="9">
        <f t="shared" si="0"/>
        <v>-1.2429006502592805</v>
      </c>
      <c r="J25" s="9">
        <f t="shared" si="1"/>
        <v>1.988767673186144</v>
      </c>
      <c r="L25" s="9">
        <f t="shared" si="2"/>
        <v>-0.03545717596256735</v>
      </c>
      <c r="M25" s="9">
        <f t="shared" si="3"/>
        <v>0.06964802421218587</v>
      </c>
    </row>
    <row r="26" spans="1:13" ht="11.25">
      <c r="A26" s="8" t="s">
        <v>20</v>
      </c>
      <c r="B26" s="39">
        <v>4863</v>
      </c>
      <c r="C26" s="2">
        <v>4780</v>
      </c>
      <c r="D26" s="10">
        <v>1712</v>
      </c>
      <c r="E26" s="10">
        <v>3068</v>
      </c>
      <c r="F26" s="2">
        <v>83</v>
      </c>
      <c r="G26" s="10">
        <v>27</v>
      </c>
      <c r="H26" s="10">
        <v>56</v>
      </c>
      <c r="I26" s="9">
        <f t="shared" si="0"/>
        <v>-1.083976522284202</v>
      </c>
      <c r="J26" s="9">
        <f t="shared" si="1"/>
        <v>1.9425467116635113</v>
      </c>
      <c r="L26" s="9">
        <f t="shared" si="2"/>
        <v>-0.017095424124809258</v>
      </c>
      <c r="M26" s="9">
        <f t="shared" si="3"/>
        <v>0.03545717596256735</v>
      </c>
    </row>
    <row r="27" spans="1:13" ht="11.25">
      <c r="A27" s="8" t="s">
        <v>73</v>
      </c>
      <c r="B27" s="39">
        <v>4125</v>
      </c>
      <c r="C27" s="2">
        <v>4081</v>
      </c>
      <c r="D27" s="10">
        <v>1287</v>
      </c>
      <c r="E27" s="10">
        <v>2794</v>
      </c>
      <c r="F27" s="2">
        <v>44</v>
      </c>
      <c r="G27" s="10">
        <v>16</v>
      </c>
      <c r="H27" s="10">
        <v>28</v>
      </c>
      <c r="I27" s="9">
        <f t="shared" si="0"/>
        <v>-0.8148818832825746</v>
      </c>
      <c r="J27" s="9">
        <f t="shared" si="1"/>
        <v>1.7690598149895214</v>
      </c>
      <c r="L27" s="9">
        <f t="shared" si="2"/>
        <v>-0.010130621703590673</v>
      </c>
      <c r="M27" s="9">
        <f t="shared" si="3"/>
        <v>0.017728587981283676</v>
      </c>
    </row>
    <row r="28" spans="1:13" ht="11.25">
      <c r="A28" s="8" t="s">
        <v>74</v>
      </c>
      <c r="B28" s="39">
        <v>2142</v>
      </c>
      <c r="C28" s="2">
        <v>2126</v>
      </c>
      <c r="D28" s="10">
        <v>608</v>
      </c>
      <c r="E28" s="10">
        <v>1518</v>
      </c>
      <c r="F28" s="2">
        <v>16</v>
      </c>
      <c r="G28" s="10">
        <v>8</v>
      </c>
      <c r="H28" s="10">
        <v>8</v>
      </c>
      <c r="I28" s="9">
        <f t="shared" si="0"/>
        <v>-0.3849636247364455</v>
      </c>
      <c r="J28" s="9">
        <f t="shared" si="1"/>
        <v>0.9611427341281651</v>
      </c>
      <c r="L28" s="9">
        <f t="shared" si="2"/>
        <v>-0.0050653108517953365</v>
      </c>
      <c r="M28" s="9">
        <f t="shared" si="3"/>
        <v>0.0050653108517953365</v>
      </c>
    </row>
    <row r="29" spans="1:13" ht="11.25">
      <c r="A29" s="8" t="s">
        <v>75</v>
      </c>
      <c r="B29" s="39">
        <v>531</v>
      </c>
      <c r="C29" s="2">
        <v>524</v>
      </c>
      <c r="D29" s="10">
        <v>112</v>
      </c>
      <c r="E29" s="10">
        <v>412</v>
      </c>
      <c r="F29" s="2">
        <v>7</v>
      </c>
      <c r="G29" s="10">
        <v>2</v>
      </c>
      <c r="H29" s="10">
        <v>5</v>
      </c>
      <c r="I29" s="9">
        <f t="shared" si="0"/>
        <v>-0.0709143519251347</v>
      </c>
      <c r="J29" s="9">
        <f t="shared" si="1"/>
        <v>0.26086350886745985</v>
      </c>
      <c r="L29" s="9">
        <f t="shared" si="2"/>
        <v>-0.0012663277129488341</v>
      </c>
      <c r="M29" s="9">
        <f t="shared" si="3"/>
        <v>0.003165819282372085</v>
      </c>
    </row>
    <row r="30" spans="1:13" ht="11.25">
      <c r="A30" s="8" t="s">
        <v>76</v>
      </c>
      <c r="B30" s="39">
        <v>64</v>
      </c>
      <c r="C30" s="2">
        <v>64</v>
      </c>
      <c r="D30" s="1">
        <v>11</v>
      </c>
      <c r="E30" s="1">
        <v>53</v>
      </c>
      <c r="F30" s="2">
        <v>0</v>
      </c>
      <c r="G30" s="10">
        <v>0</v>
      </c>
      <c r="H30" s="10">
        <v>0</v>
      </c>
      <c r="I30" s="9">
        <f t="shared" si="0"/>
        <v>-0.006964802421218587</v>
      </c>
      <c r="J30" s="9">
        <f t="shared" si="1"/>
        <v>0.033557684393144105</v>
      </c>
      <c r="L30" s="9">
        <f t="shared" si="2"/>
        <v>0</v>
      </c>
      <c r="M30" s="9">
        <f t="shared" si="3"/>
        <v>0</v>
      </c>
    </row>
    <row r="31" spans="1:8" ht="11.25">
      <c r="A31" s="8" t="s">
        <v>85</v>
      </c>
      <c r="B31" s="19">
        <f>+C31+F31</f>
        <v>0</v>
      </c>
      <c r="C31" s="2">
        <f>+D31+E31</f>
        <v>0</v>
      </c>
      <c r="D31" s="1">
        <v>0</v>
      </c>
      <c r="E31" s="1">
        <v>0</v>
      </c>
      <c r="F31" s="2"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89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83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82</v>
      </c>
      <c r="F65" s="15" t="s">
        <v>50</v>
      </c>
    </row>
    <row r="67" spans="1:6" ht="11.25">
      <c r="A67" s="1" t="s">
        <v>81</v>
      </c>
      <c r="E67" s="9">
        <f>+F8*100/B8</f>
        <v>19.044302475037515</v>
      </c>
      <c r="F67" s="9">
        <f>+E67*100/MM!E67</f>
        <v>135.0368771546023</v>
      </c>
    </row>
    <row r="68" spans="1:6" ht="11.25">
      <c r="A68" s="1" t="s">
        <v>44</v>
      </c>
      <c r="E68" s="9">
        <f>+(SUM(B10:B12)*100/B$8)</f>
        <v>11.016417938798382</v>
      </c>
      <c r="F68" s="9">
        <f>+E68*100/MM!E68</f>
        <v>82.58681140018547</v>
      </c>
    </row>
    <row r="69" spans="1:6" ht="11.25">
      <c r="A69" s="1" t="s">
        <v>45</v>
      </c>
      <c r="E69" s="9">
        <f>+(SUM(B23:B30)*100/B$8)</f>
        <v>19.327959882738053</v>
      </c>
      <c r="F69" s="9">
        <f>+E69*100/MM!E69</f>
        <v>95.41000430739702</v>
      </c>
    </row>
    <row r="70" spans="1:6" ht="11.25">
      <c r="A70" s="1" t="s">
        <v>46</v>
      </c>
      <c r="E70" s="9">
        <f>+(SUM(B26:B30)*100/B$8)</f>
        <v>7.42384621716254</v>
      </c>
      <c r="F70" s="9">
        <f>+E70*100/MM!E70</f>
        <v>101.88976636149266</v>
      </c>
    </row>
    <row r="71" spans="1:6" ht="11.25">
      <c r="A71" s="1" t="s">
        <v>47</v>
      </c>
      <c r="E71" s="9">
        <f>SUM(B10:B12)*100/SUM(B23:B30)</f>
        <v>56.997313765314814</v>
      </c>
      <c r="F71" s="9">
        <f>+E71*100/MM!E71</f>
        <v>86.55990742239449</v>
      </c>
    </row>
    <row r="72" spans="1:6" ht="11.25">
      <c r="A72" s="1" t="s">
        <v>48</v>
      </c>
      <c r="E72" s="9">
        <f>+B10*100/B11</f>
        <v>114.5963286401711</v>
      </c>
      <c r="F72" s="9">
        <f>+E72*100/MM!E72</f>
        <v>117.91415878368714</v>
      </c>
    </row>
    <row r="74" ht="11.25">
      <c r="A74" s="1" t="s">
        <v>49</v>
      </c>
    </row>
    <row r="75" ht="11.25">
      <c r="A75" s="1" t="s">
        <v>90</v>
      </c>
    </row>
    <row r="77" ht="11.25">
      <c r="A77" s="1" t="s">
        <v>88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16">
      <selection activeCell="P41" sqref="P41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9" ht="12" thickBot="1">
      <c r="A1" s="11" t="s">
        <v>21</v>
      </c>
      <c r="B1" s="11"/>
      <c r="E1" s="11" t="s">
        <v>22</v>
      </c>
      <c r="F1" s="11" t="s">
        <v>30</v>
      </c>
      <c r="I1" s="38" t="str">
        <f>F1&amp;" "&amp;MM!$I$1</f>
        <v>07. CHAMBERÍ 01.01.19</v>
      </c>
    </row>
    <row r="2" spans="1:7" ht="12" thickBot="1">
      <c r="A2" s="11" t="s">
        <v>77</v>
      </c>
      <c r="B2" s="11"/>
      <c r="G2" s="21" t="s">
        <v>84</v>
      </c>
    </row>
    <row r="3" spans="1:9" ht="11.25">
      <c r="A3" s="11" t="s">
        <v>92</v>
      </c>
      <c r="B3" s="11"/>
      <c r="I3" s="36" t="s">
        <v>87</v>
      </c>
    </row>
    <row r="4" spans="1:2" ht="12" thickBot="1">
      <c r="A4" s="11"/>
      <c r="B4" s="11"/>
    </row>
    <row r="5" spans="1:8" ht="12" thickBot="1">
      <c r="A5" s="40" t="s">
        <v>23</v>
      </c>
      <c r="B5" s="43" t="s">
        <v>80</v>
      </c>
      <c r="C5" s="42" t="s">
        <v>78</v>
      </c>
      <c r="D5" s="42"/>
      <c r="E5" s="42"/>
      <c r="F5" s="42" t="s">
        <v>79</v>
      </c>
      <c r="G5" s="42"/>
      <c r="H5" s="42"/>
    </row>
    <row r="6" spans="1:8" ht="18" customHeight="1" thickBot="1">
      <c r="A6" s="41"/>
      <c r="B6" s="44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39">
        <v>139448</v>
      </c>
      <c r="C8" s="2">
        <v>123626</v>
      </c>
      <c r="D8" s="2">
        <v>54532</v>
      </c>
      <c r="E8" s="2">
        <v>69094</v>
      </c>
      <c r="F8" s="2">
        <v>15822</v>
      </c>
      <c r="G8" s="2">
        <v>6776</v>
      </c>
      <c r="H8" s="2">
        <v>9046</v>
      </c>
    </row>
    <row r="9" spans="1:8" ht="11.25">
      <c r="A9" s="6"/>
      <c r="B9" s="39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39">
        <v>5130</v>
      </c>
      <c r="C10" s="2">
        <v>4640</v>
      </c>
      <c r="D10" s="10">
        <v>2373</v>
      </c>
      <c r="E10" s="10">
        <v>2267</v>
      </c>
      <c r="F10" s="2">
        <v>490</v>
      </c>
      <c r="G10" s="10">
        <v>256</v>
      </c>
      <c r="H10" s="10">
        <v>234</v>
      </c>
      <c r="I10" s="9">
        <f>-D10/$B$8*100</f>
        <v>-1.7017095978429237</v>
      </c>
      <c r="J10" s="9">
        <f>E10/$B$8*100</f>
        <v>1.6256955997934714</v>
      </c>
      <c r="L10" s="9">
        <f>-G10/$B$8*100</f>
        <v>-0.18358097642131835</v>
      </c>
      <c r="M10" s="9">
        <f>H10/$B$8*100</f>
        <v>0.1678044862601113</v>
      </c>
    </row>
    <row r="11" spans="1:13" ht="11.25">
      <c r="A11" s="7" t="s">
        <v>6</v>
      </c>
      <c r="B11" s="39">
        <v>4683</v>
      </c>
      <c r="C11" s="2">
        <v>4273</v>
      </c>
      <c r="D11" s="10">
        <v>2150</v>
      </c>
      <c r="E11" s="10">
        <v>2123</v>
      </c>
      <c r="F11" s="2">
        <v>410</v>
      </c>
      <c r="G11" s="10">
        <v>210</v>
      </c>
      <c r="H11" s="10">
        <v>200</v>
      </c>
      <c r="I11" s="9">
        <f aca="true" t="shared" si="0" ref="I11:I30">-D11/$B$8*100</f>
        <v>-1.5417933566634159</v>
      </c>
      <c r="J11" s="9">
        <f aca="true" t="shared" si="1" ref="J11:J30">E11/$B$8*100</f>
        <v>1.5224313005564798</v>
      </c>
      <c r="L11" s="9">
        <f aca="true" t="shared" si="2" ref="L11:L30">-G11/$B$8*100</f>
        <v>-0.1505937697206127</v>
      </c>
      <c r="M11" s="9">
        <f aca="true" t="shared" si="3" ref="M11:M30">H11/$B$8*100</f>
        <v>0.14342263782915496</v>
      </c>
    </row>
    <row r="12" spans="1:13" ht="11.25">
      <c r="A12" s="7" t="s">
        <v>7</v>
      </c>
      <c r="B12" s="39">
        <v>4449</v>
      </c>
      <c r="C12" s="2">
        <v>4119</v>
      </c>
      <c r="D12" s="10">
        <v>2067</v>
      </c>
      <c r="E12" s="10">
        <v>2052</v>
      </c>
      <c r="F12" s="2">
        <v>330</v>
      </c>
      <c r="G12" s="10">
        <v>158</v>
      </c>
      <c r="H12" s="10">
        <v>172</v>
      </c>
      <c r="I12" s="9">
        <f t="shared" si="0"/>
        <v>-1.4822729619643165</v>
      </c>
      <c r="J12" s="9">
        <f t="shared" si="1"/>
        <v>1.4715162641271298</v>
      </c>
      <c r="L12" s="9">
        <f t="shared" si="2"/>
        <v>-0.11330388388503242</v>
      </c>
      <c r="M12" s="9">
        <f t="shared" si="3"/>
        <v>0.12334346853307325</v>
      </c>
    </row>
    <row r="13" spans="1:13" ht="11.25">
      <c r="A13" s="7" t="s">
        <v>4</v>
      </c>
      <c r="B13" s="39">
        <v>4920</v>
      </c>
      <c r="C13" s="2">
        <v>4402</v>
      </c>
      <c r="D13" s="10">
        <v>2192</v>
      </c>
      <c r="E13" s="10">
        <v>2210</v>
      </c>
      <c r="F13" s="2">
        <v>518</v>
      </c>
      <c r="G13" s="10">
        <v>272</v>
      </c>
      <c r="H13" s="10">
        <v>246</v>
      </c>
      <c r="I13" s="9">
        <f t="shared" si="0"/>
        <v>-1.5719121106075384</v>
      </c>
      <c r="J13" s="9">
        <f t="shared" si="1"/>
        <v>1.5848201480121622</v>
      </c>
      <c r="L13" s="9">
        <f t="shared" si="2"/>
        <v>-0.19505478744765076</v>
      </c>
      <c r="M13" s="9">
        <f t="shared" si="3"/>
        <v>0.17640984452986058</v>
      </c>
    </row>
    <row r="14" spans="1:13" ht="11.25">
      <c r="A14" s="7" t="s">
        <v>8</v>
      </c>
      <c r="B14" s="39">
        <v>6472</v>
      </c>
      <c r="C14" s="2">
        <v>5142</v>
      </c>
      <c r="D14" s="10">
        <v>2475</v>
      </c>
      <c r="E14" s="10">
        <v>2667</v>
      </c>
      <c r="F14" s="2">
        <v>1330</v>
      </c>
      <c r="G14" s="10">
        <v>511</v>
      </c>
      <c r="H14" s="10">
        <v>819</v>
      </c>
      <c r="I14" s="9">
        <f t="shared" si="0"/>
        <v>-1.7748551431357926</v>
      </c>
      <c r="J14" s="9">
        <f t="shared" si="1"/>
        <v>1.9125408754517812</v>
      </c>
      <c r="L14" s="9">
        <f t="shared" si="2"/>
        <v>-0.3664448396534909</v>
      </c>
      <c r="M14" s="9">
        <f t="shared" si="3"/>
        <v>0.5873157019103895</v>
      </c>
    </row>
    <row r="15" spans="1:13" ht="11.25">
      <c r="A15" s="7" t="s">
        <v>9</v>
      </c>
      <c r="B15" s="39">
        <v>11316</v>
      </c>
      <c r="C15" s="2">
        <v>8599</v>
      </c>
      <c r="D15" s="10">
        <v>4142</v>
      </c>
      <c r="E15" s="10">
        <v>4457</v>
      </c>
      <c r="F15" s="2">
        <v>2717</v>
      </c>
      <c r="G15" s="10">
        <v>1053</v>
      </c>
      <c r="H15" s="10">
        <v>1664</v>
      </c>
      <c r="I15" s="9">
        <f t="shared" si="0"/>
        <v>-2.970282829441799</v>
      </c>
      <c r="J15" s="9">
        <f t="shared" si="1"/>
        <v>3.196173484022718</v>
      </c>
      <c r="L15" s="9">
        <f t="shared" si="2"/>
        <v>-0.7551201881705008</v>
      </c>
      <c r="M15" s="9">
        <f t="shared" si="3"/>
        <v>1.1932763467385692</v>
      </c>
    </row>
    <row r="16" spans="1:13" ht="11.25">
      <c r="A16" s="7" t="s">
        <v>10</v>
      </c>
      <c r="B16" s="39">
        <v>11728</v>
      </c>
      <c r="C16" s="2">
        <v>9225</v>
      </c>
      <c r="D16" s="10">
        <v>4314</v>
      </c>
      <c r="E16" s="10">
        <v>4911</v>
      </c>
      <c r="F16" s="2">
        <v>2503</v>
      </c>
      <c r="G16" s="10">
        <v>1077</v>
      </c>
      <c r="H16" s="10">
        <v>1426</v>
      </c>
      <c r="I16" s="9">
        <f t="shared" si="0"/>
        <v>-3.0936262979748723</v>
      </c>
      <c r="J16" s="9">
        <f t="shared" si="1"/>
        <v>3.5217428718949</v>
      </c>
      <c r="L16" s="9">
        <f t="shared" si="2"/>
        <v>-0.7723309047099994</v>
      </c>
      <c r="M16" s="9">
        <f t="shared" si="3"/>
        <v>1.0226034077218749</v>
      </c>
    </row>
    <row r="17" spans="1:13" ht="11.25">
      <c r="A17" s="7" t="s">
        <v>11</v>
      </c>
      <c r="B17" s="39">
        <v>10625</v>
      </c>
      <c r="C17" s="2">
        <v>8606</v>
      </c>
      <c r="D17" s="10">
        <v>4227</v>
      </c>
      <c r="E17" s="10">
        <v>4379</v>
      </c>
      <c r="F17" s="2">
        <v>2019</v>
      </c>
      <c r="G17" s="10">
        <v>884</v>
      </c>
      <c r="H17" s="10">
        <v>1135</v>
      </c>
      <c r="I17" s="9">
        <f t="shared" si="0"/>
        <v>-3.03123745051919</v>
      </c>
      <c r="J17" s="9">
        <f t="shared" si="1"/>
        <v>3.1402386552693478</v>
      </c>
      <c r="L17" s="9">
        <f t="shared" si="2"/>
        <v>-0.6339280592048648</v>
      </c>
      <c r="M17" s="9">
        <f t="shared" si="3"/>
        <v>0.8139234696804544</v>
      </c>
    </row>
    <row r="18" spans="1:13" ht="11.25">
      <c r="A18" s="7" t="s">
        <v>12</v>
      </c>
      <c r="B18" s="39">
        <v>10157</v>
      </c>
      <c r="C18" s="2">
        <v>8703</v>
      </c>
      <c r="D18" s="10">
        <v>4221</v>
      </c>
      <c r="E18" s="10">
        <v>4482</v>
      </c>
      <c r="F18" s="2">
        <v>1454</v>
      </c>
      <c r="G18" s="10">
        <v>681</v>
      </c>
      <c r="H18" s="10">
        <v>773</v>
      </c>
      <c r="I18" s="9">
        <f t="shared" si="0"/>
        <v>-3.0269347713843153</v>
      </c>
      <c r="J18" s="9">
        <f t="shared" si="1"/>
        <v>3.214101313751363</v>
      </c>
      <c r="L18" s="9">
        <f t="shared" si="2"/>
        <v>-0.4883540818082726</v>
      </c>
      <c r="M18" s="9">
        <f t="shared" si="3"/>
        <v>0.5543284952096839</v>
      </c>
    </row>
    <row r="19" spans="1:13" ht="11.25">
      <c r="A19" s="7" t="s">
        <v>13</v>
      </c>
      <c r="B19" s="39">
        <v>9128</v>
      </c>
      <c r="C19" s="2">
        <v>7994</v>
      </c>
      <c r="D19" s="10">
        <v>3777</v>
      </c>
      <c r="E19" s="10">
        <v>4217</v>
      </c>
      <c r="F19" s="2">
        <v>1134</v>
      </c>
      <c r="G19" s="10">
        <v>496</v>
      </c>
      <c r="H19" s="10">
        <v>638</v>
      </c>
      <c r="I19" s="9">
        <f t="shared" si="0"/>
        <v>-2.7085365154035914</v>
      </c>
      <c r="J19" s="9">
        <f t="shared" si="1"/>
        <v>3.024066318627732</v>
      </c>
      <c r="L19" s="9">
        <f t="shared" si="2"/>
        <v>-0.35568814181630426</v>
      </c>
      <c r="M19" s="9">
        <f t="shared" si="3"/>
        <v>0.4575182146750043</v>
      </c>
    </row>
    <row r="20" spans="1:13" ht="11.25">
      <c r="A20" s="7" t="s">
        <v>14</v>
      </c>
      <c r="B20" s="39">
        <v>9126</v>
      </c>
      <c r="C20" s="2">
        <v>8232</v>
      </c>
      <c r="D20" s="10">
        <v>3702</v>
      </c>
      <c r="E20" s="10">
        <v>4530</v>
      </c>
      <c r="F20" s="2">
        <v>894</v>
      </c>
      <c r="G20" s="10">
        <v>396</v>
      </c>
      <c r="H20" s="10">
        <v>498</v>
      </c>
      <c r="I20" s="9">
        <f t="shared" si="0"/>
        <v>-2.654753026217658</v>
      </c>
      <c r="J20" s="9">
        <f t="shared" si="1"/>
        <v>3.2485227468303597</v>
      </c>
      <c r="L20" s="9">
        <f t="shared" si="2"/>
        <v>-0.2839768229017268</v>
      </c>
      <c r="M20" s="9">
        <f t="shared" si="3"/>
        <v>0.3571223681945958</v>
      </c>
    </row>
    <row r="21" spans="1:13" ht="11.25">
      <c r="A21" s="7" t="s">
        <v>15</v>
      </c>
      <c r="B21" s="39">
        <v>9214</v>
      </c>
      <c r="C21" s="2">
        <v>8489</v>
      </c>
      <c r="D21" s="10">
        <v>3744</v>
      </c>
      <c r="E21" s="10">
        <v>4745</v>
      </c>
      <c r="F21" s="2">
        <v>725</v>
      </c>
      <c r="G21" s="10">
        <v>274</v>
      </c>
      <c r="H21" s="10">
        <v>451</v>
      </c>
      <c r="I21" s="9">
        <f t="shared" si="0"/>
        <v>-2.6848717801617807</v>
      </c>
      <c r="J21" s="9">
        <f t="shared" si="1"/>
        <v>3.402702082496701</v>
      </c>
      <c r="L21" s="9">
        <f t="shared" si="2"/>
        <v>-0.1964890138259423</v>
      </c>
      <c r="M21" s="9">
        <f t="shared" si="3"/>
        <v>0.3234180483047444</v>
      </c>
    </row>
    <row r="22" spans="1:13" ht="11.25">
      <c r="A22" s="7" t="s">
        <v>16</v>
      </c>
      <c r="B22" s="39">
        <v>8776</v>
      </c>
      <c r="C22" s="2">
        <v>8284</v>
      </c>
      <c r="D22" s="10">
        <v>3472</v>
      </c>
      <c r="E22" s="10">
        <v>4812</v>
      </c>
      <c r="F22" s="2">
        <v>492</v>
      </c>
      <c r="G22" s="10">
        <v>177</v>
      </c>
      <c r="H22" s="10">
        <v>315</v>
      </c>
      <c r="I22" s="9">
        <f t="shared" si="0"/>
        <v>-2.48981699271413</v>
      </c>
      <c r="J22" s="9">
        <f t="shared" si="1"/>
        <v>3.4507486661694684</v>
      </c>
      <c r="L22" s="9">
        <f t="shared" si="2"/>
        <v>-0.12692903447880213</v>
      </c>
      <c r="M22" s="9">
        <f t="shared" si="3"/>
        <v>0.22589065458091906</v>
      </c>
    </row>
    <row r="23" spans="1:13" ht="11.25">
      <c r="A23" s="7" t="s">
        <v>17</v>
      </c>
      <c r="B23" s="39">
        <v>8044</v>
      </c>
      <c r="C23" s="2">
        <v>7677</v>
      </c>
      <c r="D23" s="10">
        <v>3134</v>
      </c>
      <c r="E23" s="10">
        <v>4543</v>
      </c>
      <c r="F23" s="2">
        <v>367</v>
      </c>
      <c r="G23" s="10">
        <v>151</v>
      </c>
      <c r="H23" s="10">
        <v>216</v>
      </c>
      <c r="I23" s="9">
        <f t="shared" si="0"/>
        <v>-2.247432734782858</v>
      </c>
      <c r="J23" s="9">
        <f t="shared" si="1"/>
        <v>3.2578452182892548</v>
      </c>
      <c r="L23" s="9">
        <f t="shared" si="2"/>
        <v>-0.10828409156101199</v>
      </c>
      <c r="M23" s="9">
        <f t="shared" si="3"/>
        <v>0.15489644885548737</v>
      </c>
    </row>
    <row r="24" spans="1:13" ht="11.25">
      <c r="A24" s="7" t="s">
        <v>18</v>
      </c>
      <c r="B24" s="39">
        <v>7465</v>
      </c>
      <c r="C24" s="2">
        <v>7271</v>
      </c>
      <c r="D24" s="10">
        <v>2892</v>
      </c>
      <c r="E24" s="10">
        <v>4379</v>
      </c>
      <c r="F24" s="2">
        <v>194</v>
      </c>
      <c r="G24" s="10">
        <v>81</v>
      </c>
      <c r="H24" s="10">
        <v>113</v>
      </c>
      <c r="I24" s="9">
        <f t="shared" si="0"/>
        <v>-2.073891343009581</v>
      </c>
      <c r="J24" s="9">
        <f t="shared" si="1"/>
        <v>3.1402386552693478</v>
      </c>
      <c r="L24" s="9">
        <f t="shared" si="2"/>
        <v>-0.058086168320807756</v>
      </c>
      <c r="M24" s="9">
        <f t="shared" si="3"/>
        <v>0.08103379037347255</v>
      </c>
    </row>
    <row r="25" spans="1:13" ht="11.25">
      <c r="A25" s="8" t="s">
        <v>19</v>
      </c>
      <c r="B25" s="39">
        <v>5866</v>
      </c>
      <c r="C25" s="2">
        <v>5757</v>
      </c>
      <c r="D25" s="10">
        <v>2135</v>
      </c>
      <c r="E25" s="10">
        <v>3622</v>
      </c>
      <c r="F25" s="2">
        <v>109</v>
      </c>
      <c r="G25" s="10">
        <v>47</v>
      </c>
      <c r="H25" s="10">
        <v>62</v>
      </c>
      <c r="I25" s="9">
        <f t="shared" si="0"/>
        <v>-1.5310366588262292</v>
      </c>
      <c r="J25" s="9">
        <f t="shared" si="1"/>
        <v>2.5973839710859963</v>
      </c>
      <c r="L25" s="9">
        <f t="shared" si="2"/>
        <v>-0.03370431988985141</v>
      </c>
      <c r="M25" s="9">
        <f t="shared" si="3"/>
        <v>0.04446101772703803</v>
      </c>
    </row>
    <row r="26" spans="1:13" ht="11.25">
      <c r="A26" s="8" t="s">
        <v>20</v>
      </c>
      <c r="B26" s="39">
        <v>4856</v>
      </c>
      <c r="C26" s="2">
        <v>4795</v>
      </c>
      <c r="D26" s="10">
        <v>1588</v>
      </c>
      <c r="E26" s="10">
        <v>3207</v>
      </c>
      <c r="F26" s="2">
        <v>61</v>
      </c>
      <c r="G26" s="10">
        <v>22</v>
      </c>
      <c r="H26" s="10">
        <v>39</v>
      </c>
      <c r="I26" s="9">
        <f t="shared" si="0"/>
        <v>-1.1387757443634903</v>
      </c>
      <c r="J26" s="9">
        <f t="shared" si="1"/>
        <v>2.2997819975905</v>
      </c>
      <c r="L26" s="9">
        <f t="shared" si="2"/>
        <v>-0.015776490161207045</v>
      </c>
      <c r="M26" s="9">
        <f t="shared" si="3"/>
        <v>0.027967414376685214</v>
      </c>
    </row>
    <row r="27" spans="1:13" ht="11.25">
      <c r="A27" s="8" t="s">
        <v>73</v>
      </c>
      <c r="B27" s="39">
        <v>4249</v>
      </c>
      <c r="C27" s="2">
        <v>4202</v>
      </c>
      <c r="D27" s="10">
        <v>1202</v>
      </c>
      <c r="E27" s="10">
        <v>3000</v>
      </c>
      <c r="F27" s="2">
        <v>47</v>
      </c>
      <c r="G27" s="10">
        <v>19</v>
      </c>
      <c r="H27" s="10">
        <v>28</v>
      </c>
      <c r="I27" s="9">
        <f t="shared" si="0"/>
        <v>-0.8619700533532213</v>
      </c>
      <c r="J27" s="9">
        <f t="shared" si="1"/>
        <v>2.1513395674373244</v>
      </c>
      <c r="L27" s="9">
        <f t="shared" si="2"/>
        <v>-0.01362515059376972</v>
      </c>
      <c r="M27" s="9">
        <f t="shared" si="3"/>
        <v>0.02007916929608169</v>
      </c>
    </row>
    <row r="28" spans="1:13" ht="11.25">
      <c r="A28" s="8" t="s">
        <v>74</v>
      </c>
      <c r="B28" s="39">
        <v>2368</v>
      </c>
      <c r="C28" s="2">
        <v>2346</v>
      </c>
      <c r="D28" s="10">
        <v>575</v>
      </c>
      <c r="E28" s="10">
        <v>1771</v>
      </c>
      <c r="F28" s="2">
        <v>22</v>
      </c>
      <c r="G28" s="10">
        <v>9</v>
      </c>
      <c r="H28" s="10">
        <v>13</v>
      </c>
      <c r="I28" s="9">
        <f t="shared" si="0"/>
        <v>-0.4123400837588205</v>
      </c>
      <c r="J28" s="9">
        <f t="shared" si="1"/>
        <v>1.270007457977167</v>
      </c>
      <c r="L28" s="9">
        <f t="shared" si="2"/>
        <v>-0.006454018702311973</v>
      </c>
      <c r="M28" s="9">
        <f t="shared" si="3"/>
        <v>0.009322471458895072</v>
      </c>
    </row>
    <row r="29" spans="1:13" ht="11.25">
      <c r="A29" s="8" t="s">
        <v>75</v>
      </c>
      <c r="B29" s="39">
        <v>724</v>
      </c>
      <c r="C29" s="2">
        <v>718</v>
      </c>
      <c r="D29" s="10">
        <v>122</v>
      </c>
      <c r="E29" s="10">
        <v>596</v>
      </c>
      <c r="F29" s="2">
        <v>6</v>
      </c>
      <c r="G29" s="10">
        <v>2</v>
      </c>
      <c r="H29" s="10">
        <v>4</v>
      </c>
      <c r="I29" s="9">
        <f t="shared" si="0"/>
        <v>-0.08748780907578452</v>
      </c>
      <c r="J29" s="9">
        <f t="shared" si="1"/>
        <v>0.42739946073088175</v>
      </c>
      <c r="L29" s="9">
        <f t="shared" si="2"/>
        <v>-0.0014342263782915496</v>
      </c>
      <c r="M29" s="9">
        <f t="shared" si="3"/>
        <v>0.002868452756583099</v>
      </c>
    </row>
    <row r="30" spans="1:13" ht="11.25">
      <c r="A30" s="8" t="s">
        <v>76</v>
      </c>
      <c r="B30" s="39">
        <v>152</v>
      </c>
      <c r="C30" s="2">
        <v>152</v>
      </c>
      <c r="D30" s="1">
        <v>28</v>
      </c>
      <c r="E30" s="1">
        <v>124</v>
      </c>
      <c r="F30" s="2">
        <v>0</v>
      </c>
      <c r="G30" s="10">
        <v>0</v>
      </c>
      <c r="H30" s="10">
        <v>0</v>
      </c>
      <c r="I30" s="9">
        <f t="shared" si="0"/>
        <v>-0.02007916929608169</v>
      </c>
      <c r="J30" s="9">
        <f t="shared" si="1"/>
        <v>0.08892203545407606</v>
      </c>
      <c r="L30" s="9">
        <f t="shared" si="2"/>
        <v>0</v>
      </c>
      <c r="M30" s="9">
        <f t="shared" si="3"/>
        <v>0</v>
      </c>
    </row>
    <row r="31" spans="1:8" ht="11.25">
      <c r="A31" s="8" t="s">
        <v>85</v>
      </c>
      <c r="B31" s="19">
        <f>+C31+F31</f>
        <v>0</v>
      </c>
      <c r="C31" s="2">
        <f>+D31+E31</f>
        <v>0</v>
      </c>
      <c r="D31" s="1">
        <v>0</v>
      </c>
      <c r="E31" s="1">
        <v>0</v>
      </c>
      <c r="F31" s="2"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89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83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82</v>
      </c>
      <c r="F65" s="15" t="s">
        <v>50</v>
      </c>
    </row>
    <row r="67" spans="1:6" ht="11.25">
      <c r="A67" s="1" t="s">
        <v>81</v>
      </c>
      <c r="E67" s="9">
        <f>+F8*100/B8</f>
        <v>11.346164878664448</v>
      </c>
      <c r="F67" s="9">
        <f>+E67*100/MM!E67</f>
        <v>80.4519186199838</v>
      </c>
    </row>
    <row r="68" spans="1:6" ht="11.25">
      <c r="A68" s="1" t="s">
        <v>44</v>
      </c>
      <c r="E68" s="9">
        <f>+(SUM(B10:B12)*100/B$8)</f>
        <v>10.227468303597039</v>
      </c>
      <c r="F68" s="9">
        <f>+E68*100/MM!E68</f>
        <v>76.67229044713189</v>
      </c>
    </row>
    <row r="69" spans="1:6" ht="11.25">
      <c r="A69" s="1" t="s">
        <v>45</v>
      </c>
      <c r="E69" s="9">
        <f>+(SUM(B23:B30)*100/B$8)</f>
        <v>24.18392519075211</v>
      </c>
      <c r="F69" s="9">
        <f>+E69*100/MM!E69</f>
        <v>119.38085657349549</v>
      </c>
    </row>
    <row r="70" spans="1:6" ht="11.25">
      <c r="A70" s="1" t="s">
        <v>46</v>
      </c>
      <c r="E70" s="9">
        <f>+(SUM(B26:B30)*100/B$8)</f>
        <v>8.855630772761172</v>
      </c>
      <c r="F70" s="9">
        <f>+E70*100/MM!E70</f>
        <v>121.54052279993846</v>
      </c>
    </row>
    <row r="71" spans="1:6" ht="11.25">
      <c r="A71" s="1" t="s">
        <v>47</v>
      </c>
      <c r="E71" s="9">
        <f>SUM(B10:B12)*100/SUM(B23:B30)</f>
        <v>42.290357015775115</v>
      </c>
      <c r="F71" s="9">
        <f>+E71*100/MM!E71</f>
        <v>64.22494581443169</v>
      </c>
    </row>
    <row r="72" spans="1:6" ht="11.25">
      <c r="A72" s="1" t="s">
        <v>48</v>
      </c>
      <c r="E72" s="9">
        <f>+B10*100/B11</f>
        <v>109.54516335682256</v>
      </c>
      <c r="F72" s="9">
        <f>+E72*100/MM!E72</f>
        <v>112.7167505217385</v>
      </c>
    </row>
    <row r="74" ht="11.25">
      <c r="A74" s="1" t="s">
        <v>49</v>
      </c>
    </row>
    <row r="75" ht="11.25">
      <c r="A75" s="1" t="s">
        <v>90</v>
      </c>
    </row>
    <row r="77" ht="11.25">
      <c r="A77" s="1" t="s">
        <v>88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Estadística</dc:creator>
  <cp:keywords/>
  <dc:description/>
  <cp:lastModifiedBy>Jorge Delgado Rodriguez</cp:lastModifiedBy>
  <cp:lastPrinted>2013-05-29T09:44:24Z</cp:lastPrinted>
  <dcterms:created xsi:type="dcterms:W3CDTF">2002-12-05T08:17:05Z</dcterms:created>
  <dcterms:modified xsi:type="dcterms:W3CDTF">2021-03-09T13:34:20Z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