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120" windowWidth="10815" windowHeight="10125" activeTab="1"/>
  </bookViews>
  <sheets>
    <sheet name="Port01" sheetId="1" r:id="rId1"/>
    <sheet name="MM" sheetId="2" r:id="rId2"/>
    <sheet name="D01" sheetId="3" r:id="rId3"/>
    <sheet name="D02" sheetId="4" r:id="rId4"/>
    <sheet name="D03" sheetId="5" r:id="rId5"/>
    <sheet name="D04" sheetId="6" r:id="rId6"/>
    <sheet name="D05" sheetId="7" r:id="rId7"/>
    <sheet name="D06" sheetId="8" r:id="rId8"/>
    <sheet name="D07" sheetId="9" r:id="rId9"/>
    <sheet name="D08" sheetId="10" r:id="rId10"/>
    <sheet name="D09" sheetId="11" r:id="rId11"/>
    <sheet name="D10" sheetId="12" r:id="rId12"/>
    <sheet name="D11" sheetId="13" r:id="rId13"/>
    <sheet name="D12" sheetId="14" r:id="rId14"/>
    <sheet name="D13" sheetId="15" r:id="rId15"/>
    <sheet name="D14" sheetId="16" r:id="rId16"/>
    <sheet name="D15" sheetId="17" r:id="rId17"/>
    <sheet name="D16" sheetId="18" r:id="rId18"/>
    <sheet name="D17" sheetId="19" r:id="rId19"/>
    <sheet name="D18" sheetId="20" r:id="rId20"/>
    <sheet name="D19" sheetId="21" r:id="rId21"/>
    <sheet name="D20" sheetId="22" r:id="rId22"/>
    <sheet name="D21" sheetId="23" r:id="rId23"/>
  </sheets>
  <definedNames>
    <definedName name="_xlnm.Print_Area" localSheetId="0">'Port01'!$A$1:$H$71</definedName>
  </definedNames>
  <calcPr fullCalcOnLoad="1"/>
</workbook>
</file>

<file path=xl/sharedStrings.xml><?xml version="1.0" encoding="utf-8"?>
<sst xmlns="http://schemas.openxmlformats.org/spreadsheetml/2006/main" count="1190" uniqueCount="93">
  <si>
    <t>TOTAL</t>
  </si>
  <si>
    <t>Ambos sexos</t>
  </si>
  <si>
    <t>Hombres</t>
  </si>
  <si>
    <t>Mujeres</t>
  </si>
  <si>
    <t>15 a 19</t>
  </si>
  <si>
    <t>0 a 4</t>
  </si>
  <si>
    <t>5 a 9</t>
  </si>
  <si>
    <t>10 a 14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</si>
  <si>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</si>
  <si>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</si>
  <si>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</si>
  <si>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</si>
  <si>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</si>
  <si>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</si>
  <si>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</si>
  <si>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</si>
  <si>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</si>
  <si>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</si>
  <si>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</si>
  <si>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</si>
  <si>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</si>
  <si>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CIUDAD DE MADRID</t>
  </si>
  <si>
    <t>DISTRITO:</t>
  </si>
  <si>
    <t>Edad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</si>
  <si>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</si>
  <si>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</si>
  <si>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</si>
  <si>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</si>
  <si>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</si>
  <si>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</si>
  <si>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</si>
  <si>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 - EL PARDO</t>
  </si>
  <si>
    <t>09. MONCLOA - 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</si>
  <si>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</si>
  <si>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</si>
  <si>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</si>
  <si>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</si>
  <si>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</si>
  <si>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</si>
  <si>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</si>
  <si>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</si>
  <si>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</si>
  <si>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</si>
  <si>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</si>
  <si>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</si>
  <si>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Proporción de menores de 15 años</t>
  </si>
  <si>
    <t>Proporción de mayores de 65 años</t>
  </si>
  <si>
    <t>Proporción de mayores de 80 años</t>
  </si>
  <si>
    <t>Razón de Juventud (1)</t>
  </si>
  <si>
    <t>Razón de Progresividad (2)</t>
  </si>
  <si>
    <t>(1) Población de 0 a 14 años / Población de 65 y más años (en %)</t>
  </si>
  <si>
    <t>(2) Población de 0 a 4 años / Población de 5 a 9 años ( en %)</t>
  </si>
  <si>
    <t>Índice (Ciudad de Madrid = 100)</t>
  </si>
  <si>
    <t>Total Ciudad</t>
  </si>
  <si>
    <t xml:space="preserve"> 01. Centro</t>
  </si>
  <si>
    <t xml:space="preserve"> 02. Arganzuela</t>
  </si>
  <si>
    <t xml:space="preserve"> 03. Retiro</t>
  </si>
  <si>
    <t xml:space="preserve"> 04. Salamanca</t>
  </si>
  <si>
    <t xml:space="preserve"> 05. Chamartín</t>
  </si>
  <si>
    <t xml:space="preserve"> 06. Tetuán</t>
  </si>
  <si>
    <t xml:space="preserve"> 07. Chamberí</t>
  </si>
  <si>
    <t xml:space="preserve"> 08. Fuencarral - El Pardo</t>
  </si>
  <si>
    <t xml:space="preserve"> 09. Moncloa - Aravaca</t>
  </si>
  <si>
    <t xml:space="preserve"> 10. Latina</t>
  </si>
  <si>
    <t xml:space="preserve"> 11. Carabanchel</t>
  </si>
  <si>
    <t xml:space="preserve"> 12. Usera</t>
  </si>
  <si>
    <t xml:space="preserve"> 13. Puente de Vallecas</t>
  </si>
  <si>
    <t xml:space="preserve"> 14. Moratalaz</t>
  </si>
  <si>
    <t xml:space="preserve"> 15. Ciudad Lineal</t>
  </si>
  <si>
    <t xml:space="preserve"> 16. Hortaleza</t>
  </si>
  <si>
    <t xml:space="preserve"> 17. Villaverde</t>
  </si>
  <si>
    <t xml:space="preserve"> 18. Villa de Vallecas</t>
  </si>
  <si>
    <t xml:space="preserve"> 19. Vicálvaro</t>
  </si>
  <si>
    <t xml:space="preserve"> 20. San Blas</t>
  </si>
  <si>
    <t xml:space="preserve"> 21. Barajas</t>
  </si>
  <si>
    <t>85 a 89</t>
  </si>
  <si>
    <t>90 a 94</t>
  </si>
  <si>
    <t>95 a 99</t>
  </si>
  <si>
    <t>100 y más</t>
  </si>
  <si>
    <t>ESTRUCTURA DE LA POBLACIÓN POR NACIONALIDAD, SEXO Y EDAD</t>
  </si>
  <si>
    <t>ESPAÑOLA</t>
  </si>
  <si>
    <t>NO ESPAÑOLA</t>
  </si>
  <si>
    <t>TOTAL (1)</t>
  </si>
  <si>
    <t>Proporción de extranjeros</t>
  </si>
  <si>
    <t>Valor (x 100)</t>
  </si>
  <si>
    <t>INDICADORES DE LA ESTRUCTURA DEMOGRÁFICA (POBLACIÓN TOTAL)</t>
  </si>
  <si>
    <t>Índice</t>
  </si>
  <si>
    <t>No Consta</t>
  </si>
  <si>
    <t>No consta</t>
  </si>
  <si>
    <t>CIUDAD DE MADRID 01.01.2016</t>
  </si>
  <si>
    <t>FUENTE: Padrón Municipal de Habitantes. Subdirección General de Estadística. Elaboración propia.</t>
  </si>
  <si>
    <t>(1) No incluye 'No consta país de nacionalidad'</t>
  </si>
  <si>
    <t>(Revisión del Padrón Municipal de Habitantes a 1 de enero de 2018)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</si>
</sst>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;0.0"/>
    <numFmt numFmtId="173" formatCode="#,##0;#,##0"/>
    <numFmt numFmtId="174" formatCode="0.000"/>
    <numFmt numFmtId="175" formatCode="0.0000"/>
    <numFmt numFmtId="176" formatCode="#,##0.00_);\(#,##0.00\)"/>
    <numFmt numFmtId="177" formatCode="0;0"/>
    <numFmt numFmtId="178" formatCode="###0"/>
    <numFmt numFmtId="179" formatCode="_-* #,##0.0\ _€_-;\-* #,##0.0\ _€_-;_-* &quot;-&quot;??\ _€_-;_-@_-"/>
    <numFmt numFmtId="180" formatCode="_-* #,##0\ _€_-;\-* #,##0\ _€_-;_-* &quot;-&quot;??\ _€_-;_-@_-"/>
    <numFmt numFmtId="181" formatCode="0.00000"/>
    <numFmt numFmtId="182" formatCode="0.0"/>
  </numFmts>
  <fonts count="6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8"/>
      <color indexed="9"/>
      <name val="Arial"/>
      <family val="2"/>
    </font>
    <font>
      <sz val="14.5"/>
      <color indexed="8"/>
      <name val="Arial"/>
      <family val="2"/>
    </font>
    <font>
      <sz val="5"/>
      <color indexed="18"/>
      <name val="Arial Black"/>
      <family val="2"/>
    </font>
    <font>
      <sz val="8"/>
      <color indexed="18"/>
      <name val="Arial Black"/>
      <family val="2"/>
    </font>
    <font>
      <sz val="9.2"/>
      <color indexed="18"/>
      <name val="Arial Black"/>
      <family val="2"/>
    </font>
    <font>
      <sz val="15"/>
      <color indexed="8"/>
      <name val="Arial"/>
      <family val="2"/>
    </font>
    <font>
      <sz val="6.75"/>
      <color indexed="18"/>
      <name val="Arial Black"/>
      <family val="2"/>
    </font>
    <font>
      <sz val="15.75"/>
      <color indexed="8"/>
      <name val="Arial"/>
      <family val="2"/>
    </font>
    <font>
      <sz val="16"/>
      <color indexed="8"/>
      <name val="Arial"/>
      <family val="2"/>
    </font>
    <font>
      <sz val="15.5"/>
      <color indexed="8"/>
      <name val="Arial"/>
      <family val="2"/>
    </font>
    <font>
      <sz val="15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9"/>
      <name val="Arial Black"/>
      <family val="2"/>
    </font>
    <font>
      <sz val="14"/>
      <color indexed="9"/>
      <name val="Arial Black"/>
      <family val="2"/>
    </font>
    <font>
      <sz val="11"/>
      <color indexed="9"/>
      <name val="Arial Black"/>
      <family val="2"/>
    </font>
    <font>
      <b/>
      <sz val="7.5"/>
      <color indexed="18"/>
      <name val="Arial"/>
      <family val="2"/>
    </font>
    <font>
      <b/>
      <sz val="18"/>
      <color indexed="18"/>
      <name val="Arial"/>
      <family val="2"/>
    </font>
    <font>
      <b/>
      <sz val="7.75"/>
      <color indexed="18"/>
      <name val="Arial"/>
      <family val="2"/>
    </font>
    <font>
      <sz val="12"/>
      <color indexed="18"/>
      <name val="Arial Black"/>
      <family val="2"/>
    </font>
    <font>
      <b/>
      <sz val="8.25"/>
      <color indexed="18"/>
      <name val="Arial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5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8" fillId="20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32" borderId="10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right"/>
    </xf>
    <xf numFmtId="0" fontId="2" fillId="32" borderId="12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/>
    </xf>
    <xf numFmtId="0" fontId="2" fillId="34" borderId="13" xfId="0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4" fillId="0" borderId="0" xfId="46" applyAlignment="1" applyProtection="1">
      <alignment/>
      <protection/>
    </xf>
    <xf numFmtId="0" fontId="6" fillId="34" borderId="13" xfId="46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/>
    </xf>
    <xf numFmtId="0" fontId="8" fillId="0" borderId="0" xfId="0" applyFont="1" applyAlignment="1">
      <alignment/>
    </xf>
    <xf numFmtId="3" fontId="8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3" fontId="1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right"/>
    </xf>
    <xf numFmtId="0" fontId="2" fillId="34" borderId="15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CIUDAD DE MADRID 01.01.2018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view3D>
      <c:rotX val="15"/>
      <c:hPercent val="170"/>
      <c:rotY val="20"/>
      <c:depthPercent val="100"/>
      <c:rAngAx val="1"/>
    </c:view3D>
    <c:plotArea>
      <c:layout>
        <c:manualLayout>
          <c:xMode val="edge"/>
          <c:yMode val="edge"/>
          <c:x val="0.0465"/>
          <c:y val="0.07675"/>
          <c:w val="0.9185"/>
          <c:h val="0.8402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Port01!$M$7:$M$107</c:f>
              <c:strCache/>
            </c:strRef>
          </c:cat>
          <c:val>
            <c:numRef>
              <c:f>Port01!$S$7:$S$107</c:f>
              <c:numCache/>
            </c:numRef>
          </c:val>
          <c:shape val="box"/>
        </c:ser>
        <c:ser>
          <c:idx val="4"/>
          <c:order val="1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Port01!$M$7:$M$107</c:f>
              <c:strCache/>
            </c:strRef>
          </c:cat>
          <c:val>
            <c:numRef>
              <c:f>Port01!$U$7:$U$107</c:f>
              <c:numCache/>
            </c:numRef>
          </c:val>
          <c:shape val="box"/>
        </c:ser>
        <c:ser>
          <c:idx val="0"/>
          <c:order val="2"/>
          <c:tx>
            <c:v>Extranjeros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Port01!$M$7:$M$107</c:f>
              <c:strCache/>
            </c:strRef>
          </c:cat>
          <c:val>
            <c:numRef>
              <c:f>Port01!$T$7:$T$107</c:f>
              <c:numCache/>
            </c:numRef>
          </c:val>
          <c:shape val="box"/>
        </c:ser>
        <c:ser>
          <c:idx val="1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Port01!$M$7:$M$107</c:f>
              <c:strCache/>
            </c:strRef>
          </c:cat>
          <c:val>
            <c:numRef>
              <c:f>Port01!$V$7:$V$107</c:f>
              <c:numCache/>
            </c:numRef>
          </c:val>
          <c:shape val="box"/>
        </c:ser>
        <c:overlap val="100"/>
        <c:gapWidth val="0"/>
        <c:shape val="box"/>
        <c:axId val="38341654"/>
        <c:axId val="9530567"/>
      </c:bar3DChart>
      <c:catAx>
        <c:axId val="3834165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80"/>
                </a:solidFill>
              </a:defRPr>
            </a:pPr>
          </a:p>
        </c:txPr>
        <c:crossAx val="9530567"/>
        <c:crosses val="autoZero"/>
        <c:auto val="1"/>
        <c:lblOffset val="100"/>
        <c:tickLblSkip val="5"/>
        <c:noMultiLvlLbl val="0"/>
      </c:catAx>
      <c:valAx>
        <c:axId val="9530567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834165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75"/>
          <c:y val="0.93175"/>
          <c:w val="0.884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CIUDAD DE MADRID 01.01.2018</a:t>
            </a:r>
          </a:p>
        </c:rich>
      </c:tx>
      <c:layout>
        <c:manualLayout>
          <c:xMode val="factor"/>
          <c:yMode val="factor"/>
          <c:x val="-0.0445"/>
          <c:y val="-0.0205"/>
        </c:manualLayout>
      </c:layout>
      <c:spPr>
        <a:noFill/>
        <a:ln>
          <a:noFill/>
        </a:ln>
      </c:spPr>
    </c:title>
    <c:view3D>
      <c:rotX val="15"/>
      <c:hPercent val="187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6175"/>
          <c:w val="0.88575"/>
          <c:h val="0.73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'D08'!$A$10:$A$30</c:f>
              <c:strCache/>
            </c:strRef>
          </c:cat>
          <c:val>
            <c:numRef>
              <c:f>'D08'!$I$10:$I$30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'D08'!$A$10:$A$30</c:f>
              <c:strCache/>
            </c:strRef>
          </c:cat>
          <c:val>
            <c:numRef>
              <c:f>'D08'!$L$10:$L$30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'D08'!$A$10:$A$30</c:f>
              <c:strCache/>
            </c:strRef>
          </c:cat>
          <c:val>
            <c:numRef>
              <c:f>'D08'!$J$10:$J$30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'D08'!$A$10:$A$30</c:f>
              <c:strCache/>
            </c:strRef>
          </c:cat>
          <c:val>
            <c:numRef>
              <c:f>'D08'!$M$10:$M$30</c:f>
              <c:numCache/>
            </c:numRef>
          </c:val>
          <c:shape val="box"/>
        </c:ser>
        <c:overlap val="100"/>
        <c:gapWidth val="0"/>
        <c:shape val="box"/>
        <c:axId val="14949072"/>
        <c:axId val="323921"/>
      </c:bar3DChart>
      <c:catAx>
        <c:axId val="1494907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23921"/>
        <c:crosses val="autoZero"/>
        <c:auto val="1"/>
        <c:lblOffset val="100"/>
        <c:tickLblSkip val="1"/>
        <c:noMultiLvlLbl val="0"/>
      </c:catAx>
      <c:valAx>
        <c:axId val="323921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494907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"/>
          <c:y val="0.93325"/>
          <c:w val="0.713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CIUDAD DE MADRID 01.01.2018</a:t>
            </a:r>
          </a:p>
        </c:rich>
      </c:tx>
      <c:layout>
        <c:manualLayout>
          <c:xMode val="factor"/>
          <c:yMode val="factor"/>
          <c:x val="-0.0415"/>
          <c:y val="-0.0175"/>
        </c:manualLayout>
      </c:layout>
      <c:spPr>
        <a:noFill/>
        <a:ln>
          <a:noFill/>
        </a:ln>
      </c:spPr>
    </c:title>
    <c:view3D>
      <c:rotX val="15"/>
      <c:hPercent val="179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5725"/>
          <c:w val="0.8855"/>
          <c:h val="0.737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'D09'!$A$10:$A$30</c:f>
              <c:strCache/>
            </c:strRef>
          </c:cat>
          <c:val>
            <c:numRef>
              <c:f>'D09'!$I$10:$I$30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'D09'!$A$10:$A$30</c:f>
              <c:strCache/>
            </c:strRef>
          </c:cat>
          <c:val>
            <c:numRef>
              <c:f>'D09'!$L$10:$L$30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'D09'!$A$10:$A$30</c:f>
              <c:strCache/>
            </c:strRef>
          </c:cat>
          <c:val>
            <c:numRef>
              <c:f>'D09'!$J$10:$J$30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'D09'!$A$10:$A$30</c:f>
              <c:strCache/>
            </c:strRef>
          </c:cat>
          <c:val>
            <c:numRef>
              <c:f>'D09'!$M$10:$M$30</c:f>
              <c:numCache/>
            </c:numRef>
          </c:val>
          <c:shape val="box"/>
        </c:ser>
        <c:overlap val="100"/>
        <c:gapWidth val="0"/>
        <c:shape val="box"/>
        <c:axId val="2915290"/>
        <c:axId val="26237611"/>
      </c:bar3DChart>
      <c:catAx>
        <c:axId val="291529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6237611"/>
        <c:crosses val="autoZero"/>
        <c:auto val="1"/>
        <c:lblOffset val="100"/>
        <c:tickLblSkip val="1"/>
        <c:noMultiLvlLbl val="0"/>
      </c:catAx>
      <c:valAx>
        <c:axId val="26237611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91529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25"/>
          <c:y val="0.93525"/>
          <c:w val="0.718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CIUDAD DE MADRID 01.01.2018</a:t>
            </a:r>
          </a:p>
        </c:rich>
      </c:tx>
      <c:layout>
        <c:manualLayout>
          <c:xMode val="factor"/>
          <c:yMode val="factor"/>
          <c:x val="-0.04325"/>
          <c:y val="-0.015"/>
        </c:manualLayout>
      </c:layout>
      <c:spPr>
        <a:noFill/>
        <a:ln>
          <a:noFill/>
        </a:ln>
      </c:spPr>
    </c:title>
    <c:view3D>
      <c:rotX val="15"/>
      <c:hPercent val="182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5825"/>
          <c:w val="0.8855"/>
          <c:h val="0.733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'D10'!$A$10:$A$30</c:f>
              <c:strCache/>
            </c:strRef>
          </c:cat>
          <c:val>
            <c:numRef>
              <c:f>'D10'!$I$10:$I$30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'D10'!$A$10:$A$30</c:f>
              <c:strCache/>
            </c:strRef>
          </c:cat>
          <c:val>
            <c:numRef>
              <c:f>'D10'!$L$10:$L$30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'D10'!$A$10:$A$30</c:f>
              <c:strCache/>
            </c:strRef>
          </c:cat>
          <c:val>
            <c:numRef>
              <c:f>'D10'!$J$10:$J$30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'D10'!$A$10:$A$30</c:f>
              <c:strCache/>
            </c:strRef>
          </c:cat>
          <c:val>
            <c:numRef>
              <c:f>'D10'!$M$10:$M$30</c:f>
              <c:numCache/>
            </c:numRef>
          </c:val>
          <c:shape val="box"/>
        </c:ser>
        <c:overlap val="100"/>
        <c:gapWidth val="0"/>
        <c:shape val="box"/>
        <c:axId val="34811908"/>
        <c:axId val="44871717"/>
      </c:bar3DChart>
      <c:catAx>
        <c:axId val="3481190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4871717"/>
        <c:crosses val="autoZero"/>
        <c:auto val="1"/>
        <c:lblOffset val="100"/>
        <c:tickLblSkip val="1"/>
        <c:noMultiLvlLbl val="0"/>
      </c:catAx>
      <c:valAx>
        <c:axId val="44871717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481190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93475"/>
          <c:w val="0.719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CIUDAD DE MADRID 01.01.2018</a:t>
            </a:r>
          </a:p>
        </c:rich>
      </c:tx>
      <c:layout>
        <c:manualLayout>
          <c:xMode val="factor"/>
          <c:yMode val="factor"/>
          <c:x val="-0.04975"/>
          <c:y val="-0.01525"/>
        </c:manualLayout>
      </c:layout>
      <c:spPr>
        <a:noFill/>
        <a:ln>
          <a:noFill/>
        </a:ln>
      </c:spPr>
    </c:title>
    <c:view3D>
      <c:rotX val="15"/>
      <c:hPercent val="190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925"/>
          <c:w val="0.88575"/>
          <c:h val="0.732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'D11'!$A$10:$A$30</c:f>
              <c:strCache/>
            </c:strRef>
          </c:cat>
          <c:val>
            <c:numRef>
              <c:f>'D11'!$I$10:$I$30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'D11'!$A$10:$A$30</c:f>
              <c:strCache/>
            </c:strRef>
          </c:cat>
          <c:val>
            <c:numRef>
              <c:f>'D11'!$L$10:$L$30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'D11'!$A$10:$A$30</c:f>
              <c:strCache/>
            </c:strRef>
          </c:cat>
          <c:val>
            <c:numRef>
              <c:f>'D11'!$J$10:$J$30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'D11'!$A$10:$A$30</c:f>
              <c:strCache/>
            </c:strRef>
          </c:cat>
          <c:val>
            <c:numRef>
              <c:f>'D11'!$M$10:$M$30</c:f>
              <c:numCache/>
            </c:numRef>
          </c:val>
          <c:shape val="box"/>
        </c:ser>
        <c:overlap val="100"/>
        <c:gapWidth val="0"/>
        <c:shape val="box"/>
        <c:axId val="1192270"/>
        <c:axId val="10730431"/>
      </c:bar3DChart>
      <c:catAx>
        <c:axId val="119227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0730431"/>
        <c:crosses val="autoZero"/>
        <c:auto val="1"/>
        <c:lblOffset val="100"/>
        <c:tickLblSkip val="1"/>
        <c:noMultiLvlLbl val="0"/>
      </c:catAx>
      <c:valAx>
        <c:axId val="10730431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19227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"/>
          <c:y val="0.93425"/>
          <c:w val="0.713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CIUDAD DE MADRID 01.01.2018</a:t>
            </a:r>
          </a:p>
        </c:rich>
      </c:tx>
      <c:layout>
        <c:manualLayout>
          <c:xMode val="factor"/>
          <c:yMode val="factor"/>
          <c:x val="-0.0395"/>
          <c:y val="-0.02025"/>
        </c:manualLayout>
      </c:layout>
      <c:spPr>
        <a:noFill/>
        <a:ln>
          <a:noFill/>
        </a:ln>
      </c:spPr>
    </c:title>
    <c:view3D>
      <c:rotX val="15"/>
      <c:hPercent val="183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6025"/>
          <c:w val="0.88575"/>
          <c:h val="0.732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'D12'!$A$10:$A$30</c:f>
              <c:strCache/>
            </c:strRef>
          </c:cat>
          <c:val>
            <c:numRef>
              <c:f>'D12'!$I$10:$I$30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'D12'!$A$10:$A$30</c:f>
              <c:strCache/>
            </c:strRef>
          </c:cat>
          <c:val>
            <c:numRef>
              <c:f>'D12'!$L$10:$L$30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'D12'!$A$10:$A$30</c:f>
              <c:strCache/>
            </c:strRef>
          </c:cat>
          <c:val>
            <c:numRef>
              <c:f>'D12'!$J$10:$J$30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'D12'!$A$10:$A$30</c:f>
              <c:strCache/>
            </c:strRef>
          </c:cat>
          <c:val>
            <c:numRef>
              <c:f>'D12'!$M$10:$M$30</c:f>
              <c:numCache/>
            </c:numRef>
          </c:val>
          <c:shape val="box"/>
        </c:ser>
        <c:overlap val="100"/>
        <c:gapWidth val="0"/>
        <c:shape val="box"/>
        <c:axId val="29465016"/>
        <c:axId val="63858553"/>
      </c:bar3DChart>
      <c:catAx>
        <c:axId val="2946501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63858553"/>
        <c:crosses val="autoZero"/>
        <c:auto val="1"/>
        <c:lblOffset val="100"/>
        <c:tickLblSkip val="1"/>
        <c:noMultiLvlLbl val="0"/>
      </c:catAx>
      <c:valAx>
        <c:axId val="63858553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946501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25"/>
          <c:y val="0.93375"/>
          <c:w val="0.713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CIUDAD DE MADRID 01.01.2018</a:t>
            </a:r>
          </a:p>
        </c:rich>
      </c:tx>
      <c:layout>
        <c:manualLayout>
          <c:xMode val="factor"/>
          <c:yMode val="factor"/>
          <c:x val="-0.04975"/>
          <c:y val="-0.02"/>
        </c:manualLayout>
      </c:layout>
      <c:spPr>
        <a:noFill/>
        <a:ln>
          <a:noFill/>
        </a:ln>
      </c:spPr>
    </c:title>
    <c:view3D>
      <c:rotX val="15"/>
      <c:hPercent val="180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8"/>
          <c:w val="0.88575"/>
          <c:h val="0.735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'D13'!$A$10:$A$30</c:f>
              <c:strCache/>
            </c:strRef>
          </c:cat>
          <c:val>
            <c:numRef>
              <c:f>'D13'!$I$10:$I$30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'D13'!$A$10:$A$30</c:f>
              <c:strCache/>
            </c:strRef>
          </c:cat>
          <c:val>
            <c:numRef>
              <c:f>'D13'!$L$10:$L$30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'D13'!$A$10:$A$30</c:f>
              <c:strCache/>
            </c:strRef>
          </c:cat>
          <c:val>
            <c:numRef>
              <c:f>'D13'!$J$10:$J$30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'D13'!$A$10:$A$30</c:f>
              <c:strCache/>
            </c:strRef>
          </c:cat>
          <c:val>
            <c:numRef>
              <c:f>'D13'!$M$10:$M$30</c:f>
              <c:numCache/>
            </c:numRef>
          </c:val>
          <c:shape val="box"/>
        </c:ser>
        <c:overlap val="100"/>
        <c:gapWidth val="0"/>
        <c:shape val="box"/>
        <c:axId val="37856066"/>
        <c:axId val="5160275"/>
      </c:bar3DChart>
      <c:catAx>
        <c:axId val="3785606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160275"/>
        <c:crosses val="autoZero"/>
        <c:auto val="1"/>
        <c:lblOffset val="100"/>
        <c:tickLblSkip val="1"/>
        <c:noMultiLvlLbl val="0"/>
      </c:catAx>
      <c:valAx>
        <c:axId val="5160275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785606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"/>
          <c:y val="0.93475"/>
          <c:w val="0.713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CIUDAD DE MADRID 01.01.2018</a:t>
            </a:r>
          </a:p>
        </c:rich>
      </c:tx>
      <c:layout>
        <c:manualLayout>
          <c:xMode val="factor"/>
          <c:yMode val="factor"/>
          <c:x val="-0.0465"/>
          <c:y val="-0.0225"/>
        </c:manualLayout>
      </c:layout>
      <c:spPr>
        <a:noFill/>
        <a:ln>
          <a:noFill/>
        </a:ln>
      </c:spPr>
    </c:title>
    <c:view3D>
      <c:rotX val="15"/>
      <c:hPercent val="17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58"/>
          <c:w val="0.88575"/>
          <c:h val="0.7372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'D14'!$A$10:$A$30</c:f>
              <c:strCache/>
            </c:strRef>
          </c:cat>
          <c:val>
            <c:numRef>
              <c:f>'D14'!$I$10:$I$30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'D14'!$A$10:$A$30</c:f>
              <c:strCache/>
            </c:strRef>
          </c:cat>
          <c:val>
            <c:numRef>
              <c:f>'D14'!$L$10:$L$30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'D14'!$A$10:$A$30</c:f>
              <c:strCache/>
            </c:strRef>
          </c:cat>
          <c:val>
            <c:numRef>
              <c:f>'D14'!$J$10:$J$30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'D14'!$A$10:$A$30</c:f>
              <c:strCache/>
            </c:strRef>
          </c:cat>
          <c:val>
            <c:numRef>
              <c:f>'D14'!$M$10:$M$30</c:f>
              <c:numCache/>
            </c:numRef>
          </c:val>
          <c:shape val="box"/>
        </c:ser>
        <c:overlap val="100"/>
        <c:gapWidth val="0"/>
        <c:shape val="box"/>
        <c:axId val="46442476"/>
        <c:axId val="15329101"/>
      </c:bar3DChart>
      <c:catAx>
        <c:axId val="4644247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5329101"/>
        <c:crosses val="autoZero"/>
        <c:auto val="1"/>
        <c:lblOffset val="100"/>
        <c:tickLblSkip val="1"/>
        <c:noMultiLvlLbl val="0"/>
      </c:catAx>
      <c:valAx>
        <c:axId val="15329101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644247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5"/>
          <c:y val="0.93475"/>
          <c:w val="0.71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CIUDAD DE MADRID 01.01.2018</a:t>
            </a:r>
          </a:p>
        </c:rich>
      </c:tx>
      <c:layout>
        <c:manualLayout>
          <c:xMode val="factor"/>
          <c:yMode val="factor"/>
          <c:x val="-0.0445"/>
          <c:y val="-0.02"/>
        </c:manualLayout>
      </c:layout>
      <c:spPr>
        <a:noFill/>
        <a:ln>
          <a:noFill/>
        </a:ln>
      </c:spPr>
    </c:title>
    <c:view3D>
      <c:rotX val="15"/>
      <c:hPercent val="180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8"/>
          <c:w val="0.88575"/>
          <c:h val="0.735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'D15'!$A$10:$A$30</c:f>
              <c:strCache/>
            </c:strRef>
          </c:cat>
          <c:val>
            <c:numRef>
              <c:f>'D15'!$I$10:$I$30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'D15'!$A$10:$A$30</c:f>
              <c:strCache/>
            </c:strRef>
          </c:cat>
          <c:val>
            <c:numRef>
              <c:f>'D15'!$L$10:$L$30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'D15'!$A$10:$A$30</c:f>
              <c:strCache/>
            </c:strRef>
          </c:cat>
          <c:val>
            <c:numRef>
              <c:f>'D15'!$J$10:$J$30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'D15'!$A$10:$A$30</c:f>
              <c:strCache/>
            </c:strRef>
          </c:cat>
          <c:val>
            <c:numRef>
              <c:f>'D15'!$M$10:$M$30</c:f>
              <c:numCache/>
            </c:numRef>
          </c:val>
          <c:shape val="box"/>
        </c:ser>
        <c:overlap val="100"/>
        <c:gapWidth val="0"/>
        <c:shape val="box"/>
        <c:axId val="3744182"/>
        <c:axId val="33697639"/>
      </c:bar3DChart>
      <c:catAx>
        <c:axId val="374418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3697639"/>
        <c:crosses val="autoZero"/>
        <c:auto val="1"/>
        <c:lblOffset val="100"/>
        <c:tickLblSkip val="1"/>
        <c:noMultiLvlLbl val="0"/>
      </c:catAx>
      <c:valAx>
        <c:axId val="33697639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74418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25"/>
          <c:y val="0.93475"/>
          <c:w val="0.713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CIUDAD DE MADRID 01.01.2018</a:t>
            </a:r>
          </a:p>
        </c:rich>
      </c:tx>
      <c:layout>
        <c:manualLayout>
          <c:xMode val="factor"/>
          <c:yMode val="factor"/>
          <c:x val="-0.0445"/>
          <c:y val="-0.02"/>
        </c:manualLayout>
      </c:layout>
      <c:spPr>
        <a:noFill/>
        <a:ln>
          <a:noFill/>
        </a:ln>
      </c:spPr>
    </c:title>
    <c:view3D>
      <c:rotX val="15"/>
      <c:hPercent val="179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775"/>
          <c:w val="0.88575"/>
          <c:h val="0.735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'D16'!$A$10:$A$30</c:f>
              <c:strCache/>
            </c:strRef>
          </c:cat>
          <c:val>
            <c:numRef>
              <c:f>'D16'!$I$10:$I$30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'D16'!$A$10:$A$30</c:f>
              <c:strCache/>
            </c:strRef>
          </c:cat>
          <c:val>
            <c:numRef>
              <c:f>'D16'!$L$10:$L$30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'D16'!$A$10:$A$30</c:f>
              <c:strCache/>
            </c:strRef>
          </c:cat>
          <c:val>
            <c:numRef>
              <c:f>'D16'!$J$10:$J$30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'D16'!$A$10:$A$30</c:f>
              <c:strCache/>
            </c:strRef>
          </c:cat>
          <c:val>
            <c:numRef>
              <c:f>'D16'!$M$10:$M$30</c:f>
              <c:numCache/>
            </c:numRef>
          </c:val>
          <c:shape val="box"/>
        </c:ser>
        <c:overlap val="100"/>
        <c:gapWidth val="0"/>
        <c:shape val="box"/>
        <c:axId val="34843296"/>
        <c:axId val="45154209"/>
      </c:bar3DChart>
      <c:catAx>
        <c:axId val="3484329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5154209"/>
        <c:crosses val="autoZero"/>
        <c:auto val="1"/>
        <c:lblOffset val="100"/>
        <c:tickLblSkip val="1"/>
        <c:noMultiLvlLbl val="0"/>
      </c:catAx>
      <c:valAx>
        <c:axId val="45154209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484329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25"/>
          <c:y val="0.935"/>
          <c:w val="0.713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CIUDAD DE MADRID 01.01.2018</a:t>
            </a:r>
          </a:p>
        </c:rich>
      </c:tx>
      <c:layout>
        <c:manualLayout>
          <c:xMode val="factor"/>
          <c:yMode val="factor"/>
          <c:x val="-0.04125"/>
          <c:y val="-0.02"/>
        </c:manualLayout>
      </c:layout>
      <c:spPr>
        <a:noFill/>
        <a:ln>
          <a:noFill/>
        </a:ln>
      </c:spPr>
    </c:title>
    <c:view3D>
      <c:rotX val="15"/>
      <c:hPercent val="187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5775"/>
          <c:w val="0.88575"/>
          <c:h val="0.7342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'D17'!$A$10:$A$30</c:f>
              <c:strCache/>
            </c:strRef>
          </c:cat>
          <c:val>
            <c:numRef>
              <c:f>'D17'!$I$10:$I$30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'D17'!$A$10:$A$30</c:f>
              <c:strCache/>
            </c:strRef>
          </c:cat>
          <c:val>
            <c:numRef>
              <c:f>'D17'!$L$10:$L$30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'D17'!$A$10:$A$30</c:f>
              <c:strCache/>
            </c:strRef>
          </c:cat>
          <c:val>
            <c:numRef>
              <c:f>'D17'!$J$10:$J$30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'D17'!$A$10:$A$30</c:f>
              <c:strCache/>
            </c:strRef>
          </c:cat>
          <c:val>
            <c:numRef>
              <c:f>'D17'!$M$10:$M$30</c:f>
              <c:numCache/>
            </c:numRef>
          </c:val>
          <c:shape val="box"/>
        </c:ser>
        <c:overlap val="100"/>
        <c:gapWidth val="0"/>
        <c:shape val="box"/>
        <c:axId val="3734698"/>
        <c:axId val="33612283"/>
      </c:bar3DChart>
      <c:catAx>
        <c:axId val="373469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3612283"/>
        <c:crosses val="autoZero"/>
        <c:auto val="1"/>
        <c:lblOffset val="100"/>
        <c:tickLblSkip val="1"/>
        <c:noMultiLvlLbl val="0"/>
      </c:catAx>
      <c:valAx>
        <c:axId val="33612283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73469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25"/>
          <c:y val="0.935"/>
          <c:w val="0.7147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CIUDAD DE MADRID 01.01.2018</a:t>
            </a:r>
          </a:p>
        </c:rich>
      </c:tx>
      <c:layout>
        <c:manualLayout>
          <c:xMode val="factor"/>
          <c:yMode val="factor"/>
          <c:x val="-0.02375"/>
          <c:y val="-0.031"/>
        </c:manualLayout>
      </c:layout>
      <c:spPr>
        <a:noFill/>
        <a:ln>
          <a:noFill/>
        </a:ln>
      </c:spPr>
    </c:title>
    <c:view3D>
      <c:rotX val="15"/>
      <c:hPercent val="187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625"/>
          <c:w val="0.88625"/>
          <c:h val="0.728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MM!$A$10:$A$30</c:f>
              <c:strCache/>
            </c:strRef>
          </c:cat>
          <c:val>
            <c:numRef>
              <c:f>MM!$I$10:$I$30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MM!$A$10:$A$30</c:f>
              <c:strCache/>
            </c:strRef>
          </c:cat>
          <c:val>
            <c:numRef>
              <c:f>MM!$L$10:$L$30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MM!$A$10:$A$30</c:f>
              <c:strCache/>
            </c:strRef>
          </c:cat>
          <c:val>
            <c:numRef>
              <c:f>MM!$J$10:$J$30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MM!$A$10:$A$30</c:f>
              <c:strCache/>
            </c:strRef>
          </c:cat>
          <c:val>
            <c:numRef>
              <c:f>MM!$M$10:$M$30</c:f>
              <c:numCache/>
            </c:numRef>
          </c:val>
          <c:shape val="box"/>
        </c:ser>
        <c:overlap val="100"/>
        <c:gapWidth val="0"/>
        <c:shape val="box"/>
        <c:axId val="18666240"/>
        <c:axId val="33778433"/>
      </c:bar3DChart>
      <c:catAx>
        <c:axId val="1866624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3778433"/>
        <c:crosses val="autoZero"/>
        <c:auto val="1"/>
        <c:lblOffset val="100"/>
        <c:tickLblSkip val="1"/>
        <c:noMultiLvlLbl val="0"/>
      </c:catAx>
      <c:valAx>
        <c:axId val="33778433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866624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6"/>
          <c:y val="0.933"/>
          <c:w val="0.70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CIUDAD DE MADRID 01.01.2018</a:t>
            </a:r>
          </a:p>
        </c:rich>
      </c:tx>
      <c:layout>
        <c:manualLayout>
          <c:xMode val="factor"/>
          <c:yMode val="factor"/>
          <c:x val="-0.02775"/>
          <c:y val="-0.02"/>
        </c:manualLayout>
      </c:layout>
      <c:spPr>
        <a:noFill/>
        <a:ln>
          <a:noFill/>
        </a:ln>
      </c:spPr>
    </c:title>
    <c:view3D>
      <c:rotX val="15"/>
      <c:hPercent val="18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585"/>
          <c:w val="0.8855"/>
          <c:h val="0.73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'D18'!$A$10:$A$30</c:f>
              <c:strCache/>
            </c:strRef>
          </c:cat>
          <c:val>
            <c:numRef>
              <c:f>'D18'!$I$10:$I$30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'D18'!$A$10:$A$30</c:f>
              <c:strCache/>
            </c:strRef>
          </c:cat>
          <c:val>
            <c:numRef>
              <c:f>'D18'!$L$10:$L$30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'D18'!$A$10:$A$30</c:f>
              <c:strCache/>
            </c:strRef>
          </c:cat>
          <c:val>
            <c:numRef>
              <c:f>'D18'!$J$10:$J$30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'D18'!$A$10:$A$30</c:f>
              <c:strCache/>
            </c:strRef>
          </c:cat>
          <c:val>
            <c:numRef>
              <c:f>'D18'!$M$10:$M$30</c:f>
              <c:numCache/>
            </c:numRef>
          </c:val>
          <c:shape val="box"/>
        </c:ser>
        <c:overlap val="100"/>
        <c:gapWidth val="0"/>
        <c:shape val="box"/>
        <c:axId val="34075092"/>
        <c:axId val="38240373"/>
      </c:bar3DChart>
      <c:catAx>
        <c:axId val="3407509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8240373"/>
        <c:crosses val="autoZero"/>
        <c:auto val="1"/>
        <c:lblOffset val="100"/>
        <c:tickLblSkip val="1"/>
        <c:noMultiLvlLbl val="0"/>
      </c:catAx>
      <c:valAx>
        <c:axId val="38240373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407509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93475"/>
          <c:w val="0.719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CIUDAD DE MADRID 01.01.2018</a:t>
            </a:r>
          </a:p>
        </c:rich>
      </c:tx>
      <c:layout>
        <c:manualLayout>
          <c:xMode val="factor"/>
          <c:yMode val="factor"/>
          <c:x val="-0.05125"/>
          <c:y val="-0.02"/>
        </c:manualLayout>
      </c:layout>
      <c:spPr>
        <a:noFill/>
        <a:ln>
          <a:noFill/>
        </a:ln>
      </c:spPr>
    </c:title>
    <c:view3D>
      <c:rotX val="15"/>
      <c:hPercent val="181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775"/>
          <c:w val="0.88575"/>
          <c:h val="0.735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'D19'!$A$10:$A$30</c:f>
              <c:strCache/>
            </c:strRef>
          </c:cat>
          <c:val>
            <c:numRef>
              <c:f>'D19'!$I$10:$I$30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'D19'!$A$10:$A$30</c:f>
              <c:strCache/>
            </c:strRef>
          </c:cat>
          <c:val>
            <c:numRef>
              <c:f>'D19'!$L$10:$L$30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'D19'!$A$10:$A$30</c:f>
              <c:strCache/>
            </c:strRef>
          </c:cat>
          <c:val>
            <c:numRef>
              <c:f>'D19'!$J$10:$J$30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'D19'!$A$10:$A$30</c:f>
              <c:strCache/>
            </c:strRef>
          </c:cat>
          <c:val>
            <c:numRef>
              <c:f>'D19'!$M$10:$M$30</c:f>
              <c:numCache/>
            </c:numRef>
          </c:val>
          <c:shape val="box"/>
        </c:ser>
        <c:overlap val="100"/>
        <c:gapWidth val="0"/>
        <c:shape val="box"/>
        <c:axId val="8619038"/>
        <c:axId val="10462479"/>
      </c:bar3DChart>
      <c:catAx>
        <c:axId val="861903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0462479"/>
        <c:crosses val="autoZero"/>
        <c:auto val="1"/>
        <c:lblOffset val="100"/>
        <c:tickLblSkip val="1"/>
        <c:noMultiLvlLbl val="0"/>
      </c:catAx>
      <c:valAx>
        <c:axId val="10462479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861903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75"/>
          <c:y val="0.935"/>
          <c:w val="0.7122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CIUDAD DE MADRID 01.01.2018</a:t>
            </a:r>
          </a:p>
        </c:rich>
      </c:tx>
      <c:layout>
        <c:manualLayout>
          <c:xMode val="factor"/>
          <c:yMode val="factor"/>
          <c:x val="-0.05325"/>
          <c:y val="-0.0175"/>
        </c:manualLayout>
      </c:layout>
      <c:spPr>
        <a:noFill/>
        <a:ln>
          <a:noFill/>
        </a:ln>
      </c:spPr>
    </c:title>
    <c:view3D>
      <c:rotX val="15"/>
      <c:hPercent val="180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8"/>
          <c:w val="0.88575"/>
          <c:h val="0.735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'D20'!$A$10:$A$30</c:f>
              <c:strCache/>
            </c:strRef>
          </c:cat>
          <c:val>
            <c:numRef>
              <c:f>'D20'!$I$10:$I$30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'D20'!$A$10:$A$30</c:f>
              <c:strCache/>
            </c:strRef>
          </c:cat>
          <c:val>
            <c:numRef>
              <c:f>'D20'!$L$10:$L$30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'D20'!$A$10:$A$30</c:f>
              <c:strCache/>
            </c:strRef>
          </c:cat>
          <c:val>
            <c:numRef>
              <c:f>'D20'!$J$10:$J$30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'D20'!$A$10:$A$30</c:f>
              <c:strCache/>
            </c:strRef>
          </c:cat>
          <c:val>
            <c:numRef>
              <c:f>'D20'!$M$10:$M$30</c:f>
              <c:numCache/>
            </c:numRef>
          </c:val>
          <c:shape val="box"/>
        </c:ser>
        <c:overlap val="100"/>
        <c:gapWidth val="0"/>
        <c:shape val="box"/>
        <c:axId val="27053448"/>
        <c:axId val="42154441"/>
      </c:bar3DChart>
      <c:catAx>
        <c:axId val="2705344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2154441"/>
        <c:crosses val="autoZero"/>
        <c:auto val="1"/>
        <c:lblOffset val="100"/>
        <c:tickLblSkip val="1"/>
        <c:noMultiLvlLbl val="0"/>
      </c:catAx>
      <c:valAx>
        <c:axId val="42154441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705344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"/>
          <c:y val="0.93475"/>
          <c:w val="0.713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CIUDAD DE MADRID 01.01.2018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view3D>
      <c:rotX val="15"/>
      <c:hPercent val="181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8"/>
          <c:w val="0.88575"/>
          <c:h val="0.735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'D21'!$A$10:$A$30</c:f>
              <c:strCache/>
            </c:strRef>
          </c:cat>
          <c:val>
            <c:numRef>
              <c:f>'D21'!$I$10:$I$30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'D21'!$A$10:$A$30</c:f>
              <c:strCache/>
            </c:strRef>
          </c:cat>
          <c:val>
            <c:numRef>
              <c:f>'D21'!$L$10:$L$30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'D21'!$A$10:$A$30</c:f>
              <c:strCache/>
            </c:strRef>
          </c:cat>
          <c:val>
            <c:numRef>
              <c:f>'D21'!$J$10:$J$30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'D21'!$A$10:$A$30</c:f>
              <c:strCache/>
            </c:strRef>
          </c:cat>
          <c:val>
            <c:numRef>
              <c:f>'D21'!$M$10:$M$30</c:f>
              <c:numCache/>
            </c:numRef>
          </c:val>
          <c:shape val="box"/>
        </c:ser>
        <c:overlap val="100"/>
        <c:gapWidth val="0"/>
        <c:shape val="box"/>
        <c:axId val="43845650"/>
        <c:axId val="59066531"/>
      </c:bar3DChart>
      <c:catAx>
        <c:axId val="4384565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9066531"/>
        <c:crosses val="autoZero"/>
        <c:auto val="1"/>
        <c:lblOffset val="100"/>
        <c:tickLblSkip val="1"/>
        <c:noMultiLvlLbl val="0"/>
      </c:catAx>
      <c:valAx>
        <c:axId val="59066531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384565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"/>
          <c:y val="0.93475"/>
          <c:w val="0.713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CIUDAD DE MADRID 01.01.2018</a:t>
            </a:r>
          </a:p>
        </c:rich>
      </c:tx>
      <c:layout>
        <c:manualLayout>
          <c:xMode val="factor"/>
          <c:yMode val="factor"/>
          <c:x val="-0.0325"/>
          <c:y val="-0.00975"/>
        </c:manualLayout>
      </c:layout>
      <c:spPr>
        <a:noFill/>
        <a:ln>
          <a:noFill/>
        </a:ln>
      </c:spPr>
    </c:title>
    <c:view3D>
      <c:rotX val="15"/>
      <c:hPercent val="177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525"/>
          <c:w val="0.88575"/>
          <c:h val="0.7392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'D01'!$A$10:$A$30</c:f>
              <c:strCache/>
            </c:strRef>
          </c:cat>
          <c:val>
            <c:numRef>
              <c:f>'D01'!$I$10:$I$30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'D01'!$A$10:$A$30</c:f>
              <c:strCache/>
            </c:strRef>
          </c:cat>
          <c:val>
            <c:numRef>
              <c:f>'D01'!$L$10:$L$30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'D01'!$A$10:$A$30</c:f>
              <c:strCache/>
            </c:strRef>
          </c:cat>
          <c:val>
            <c:numRef>
              <c:f>'D01'!$J$10:$J$30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'D01'!$A$10:$A$30</c:f>
              <c:strCache/>
            </c:strRef>
          </c:cat>
          <c:val>
            <c:numRef>
              <c:f>'D01'!$M$10:$M$30</c:f>
              <c:numCache/>
            </c:numRef>
          </c:val>
          <c:shape val="box"/>
        </c:ser>
        <c:overlap val="100"/>
        <c:gapWidth val="0"/>
        <c:shape val="box"/>
        <c:axId val="35570442"/>
        <c:axId val="51698523"/>
      </c:bar3DChart>
      <c:catAx>
        <c:axId val="3557044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1698523"/>
        <c:crosses val="autoZero"/>
        <c:auto val="1"/>
        <c:lblOffset val="100"/>
        <c:tickLblSkip val="1"/>
        <c:noMultiLvlLbl val="0"/>
      </c:catAx>
      <c:valAx>
        <c:axId val="51698523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557044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"/>
          <c:y val="0.936"/>
          <c:w val="0.713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CIUDAD DE MADRID 01.01.2018</a:t>
            </a:r>
          </a:p>
        </c:rich>
      </c:tx>
      <c:layout>
        <c:manualLayout>
          <c:xMode val="factor"/>
          <c:yMode val="factor"/>
          <c:x val="-0.05125"/>
          <c:y val="-0.00975"/>
        </c:manualLayout>
      </c:layout>
      <c:spPr>
        <a:noFill/>
        <a:ln>
          <a:noFill/>
        </a:ln>
      </c:spPr>
    </c:title>
    <c:view3D>
      <c:rotX val="15"/>
      <c:hPercent val="175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375"/>
          <c:w val="0.88575"/>
          <c:h val="0.741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'D02'!$A$10:$A$30</c:f>
              <c:strCache/>
            </c:strRef>
          </c:cat>
          <c:val>
            <c:numRef>
              <c:f>'D02'!$I$10:$I$30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'D02'!$A$10:$A$30</c:f>
              <c:strCache/>
            </c:strRef>
          </c:cat>
          <c:val>
            <c:numRef>
              <c:f>'D02'!$L$10:$L$30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'D02'!$A$10:$A$30</c:f>
              <c:strCache/>
            </c:strRef>
          </c:cat>
          <c:val>
            <c:numRef>
              <c:f>'D02'!$J$10:$J$30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'D02'!$A$10:$A$30</c:f>
              <c:strCache/>
            </c:strRef>
          </c:cat>
          <c:val>
            <c:numRef>
              <c:f>'D02'!$M$10:$M$30</c:f>
              <c:numCache/>
            </c:numRef>
          </c:val>
          <c:shape val="box"/>
        </c:ser>
        <c:overlap val="100"/>
        <c:gapWidth val="0"/>
        <c:shape val="box"/>
        <c:axId val="62633524"/>
        <c:axId val="26830805"/>
      </c:bar3DChart>
      <c:catAx>
        <c:axId val="6263352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6830805"/>
        <c:crosses val="autoZero"/>
        <c:auto val="1"/>
        <c:lblOffset val="100"/>
        <c:tickLblSkip val="1"/>
        <c:noMultiLvlLbl val="0"/>
      </c:catAx>
      <c:valAx>
        <c:axId val="26830805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6263352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25"/>
          <c:y val="0.9365"/>
          <c:w val="0.7122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CIUDAD DE MADRID 01.01.2018</a:t>
            </a:r>
          </a:p>
        </c:rich>
      </c:tx>
      <c:layout>
        <c:manualLayout>
          <c:xMode val="factor"/>
          <c:yMode val="factor"/>
          <c:x val="-0.0565"/>
          <c:y val="-0.01"/>
        </c:manualLayout>
      </c:layout>
      <c:spPr>
        <a:noFill/>
        <a:ln>
          <a:noFill/>
        </a:ln>
      </c:spPr>
    </c:title>
    <c:view3D>
      <c:rotX val="15"/>
      <c:hPercent val="180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725"/>
          <c:w val="0.88575"/>
          <c:h val="0.737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'D03'!$A$10:$A$30</c:f>
              <c:strCache/>
            </c:strRef>
          </c:cat>
          <c:val>
            <c:numRef>
              <c:f>'D03'!$I$10:$I$30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'D03'!$A$10:$A$30</c:f>
              <c:strCache/>
            </c:strRef>
          </c:cat>
          <c:val>
            <c:numRef>
              <c:f>'D03'!$L$10:$L$30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'D03'!$A$10:$A$30</c:f>
              <c:strCache/>
            </c:strRef>
          </c:cat>
          <c:val>
            <c:numRef>
              <c:f>'D03'!$J$10:$J$30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'D03'!$A$10:$A$30</c:f>
              <c:strCache/>
            </c:strRef>
          </c:cat>
          <c:val>
            <c:numRef>
              <c:f>'D03'!$M$10:$M$30</c:f>
              <c:numCache/>
            </c:numRef>
          </c:val>
          <c:shape val="box"/>
        </c:ser>
        <c:overlap val="100"/>
        <c:gapWidth val="0"/>
        <c:shape val="box"/>
        <c:axId val="40150654"/>
        <c:axId val="25811567"/>
      </c:bar3DChart>
      <c:catAx>
        <c:axId val="4015065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5811567"/>
        <c:crosses val="autoZero"/>
        <c:auto val="1"/>
        <c:lblOffset val="100"/>
        <c:tickLblSkip val="1"/>
        <c:noMultiLvlLbl val="0"/>
      </c:catAx>
      <c:valAx>
        <c:axId val="25811567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015065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25"/>
          <c:y val="0.93525"/>
          <c:w val="0.712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CIUDAD DE MADRID 01.01.2018</a:t>
            </a:r>
          </a:p>
        </c:rich>
      </c:tx>
      <c:layout>
        <c:manualLayout>
          <c:xMode val="factor"/>
          <c:yMode val="factor"/>
          <c:x val="-0.04275"/>
          <c:y val="-0.0175"/>
        </c:manualLayout>
      </c:layout>
      <c:spPr>
        <a:noFill/>
        <a:ln>
          <a:noFill/>
        </a:ln>
      </c:spPr>
    </c:title>
    <c:view3D>
      <c:rotX val="15"/>
      <c:hPercent val="181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8"/>
          <c:w val="0.88575"/>
          <c:h val="0.735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'D04'!$A$10:$A$30</c:f>
              <c:strCache/>
            </c:strRef>
          </c:cat>
          <c:val>
            <c:numRef>
              <c:f>'D04'!$I$10:$I$30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'D04'!$A$10:$A$30</c:f>
              <c:strCache/>
            </c:strRef>
          </c:cat>
          <c:val>
            <c:numRef>
              <c:f>'D04'!$L$10:$L$30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'D04'!$A$10:$A$30</c:f>
              <c:strCache/>
            </c:strRef>
          </c:cat>
          <c:val>
            <c:numRef>
              <c:f>'D04'!$J$10:$J$30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'D04'!$A$10:$A$30</c:f>
              <c:strCache/>
            </c:strRef>
          </c:cat>
          <c:val>
            <c:numRef>
              <c:f>'D04'!$M$10:$M$30</c:f>
              <c:numCache/>
            </c:numRef>
          </c:val>
          <c:shape val="box"/>
        </c:ser>
        <c:overlap val="100"/>
        <c:gapWidth val="0"/>
        <c:shape val="box"/>
        <c:axId val="30977512"/>
        <c:axId val="10362153"/>
      </c:bar3DChart>
      <c:catAx>
        <c:axId val="3097751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0362153"/>
        <c:crosses val="autoZero"/>
        <c:auto val="1"/>
        <c:lblOffset val="100"/>
        <c:tickLblSkip val="1"/>
        <c:noMultiLvlLbl val="0"/>
      </c:catAx>
      <c:valAx>
        <c:axId val="10362153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097751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75"/>
          <c:y val="0.93475"/>
          <c:w val="0.712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CIUDAD DE MADRID 01.01.2018</a:t>
            </a:r>
          </a:p>
        </c:rich>
      </c:tx>
      <c:layout>
        <c:manualLayout>
          <c:xMode val="factor"/>
          <c:yMode val="factor"/>
          <c:x val="-0.043"/>
          <c:y val="-0.018"/>
        </c:manualLayout>
      </c:layout>
      <c:spPr>
        <a:noFill/>
        <a:ln>
          <a:noFill/>
        </a:ln>
      </c:spPr>
    </c:title>
    <c:view3D>
      <c:rotX val="15"/>
      <c:hPercent val="188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625"/>
          <c:w val="0.88575"/>
          <c:h val="0.728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'D05'!$A$10:$A$30</c:f>
              <c:strCache/>
            </c:strRef>
          </c:cat>
          <c:val>
            <c:numRef>
              <c:f>'D05'!$I$10:$I$30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'D05'!$A$10:$A$30</c:f>
              <c:strCache/>
            </c:strRef>
          </c:cat>
          <c:val>
            <c:numRef>
              <c:f>'D05'!$L$10:$L$30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'D05'!$A$10:$A$30</c:f>
              <c:strCache/>
            </c:strRef>
          </c:cat>
          <c:val>
            <c:numRef>
              <c:f>'D05'!$J$10:$J$30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'D05'!$A$10:$A$30</c:f>
              <c:strCache/>
            </c:strRef>
          </c:cat>
          <c:val>
            <c:numRef>
              <c:f>'D05'!$M$10:$M$30</c:f>
              <c:numCache/>
            </c:numRef>
          </c:val>
          <c:shape val="box"/>
        </c:ser>
        <c:overlap val="100"/>
        <c:gapWidth val="0"/>
        <c:shape val="box"/>
        <c:axId val="26150514"/>
        <c:axId val="34028035"/>
      </c:bar3DChart>
      <c:catAx>
        <c:axId val="2615051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4028035"/>
        <c:crosses val="autoZero"/>
        <c:auto val="1"/>
        <c:lblOffset val="100"/>
        <c:tickLblSkip val="1"/>
        <c:noMultiLvlLbl val="0"/>
      </c:catAx>
      <c:valAx>
        <c:axId val="34028035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615051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25"/>
          <c:y val="0.933"/>
          <c:w val="0.7147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CIUDAD DE MADRID 01.01.2018</a:t>
            </a:r>
          </a:p>
        </c:rich>
      </c:tx>
      <c:layout>
        <c:manualLayout>
          <c:xMode val="factor"/>
          <c:yMode val="factor"/>
          <c:x val="-0.048"/>
          <c:y val="-0.015"/>
        </c:manualLayout>
      </c:layout>
      <c:spPr>
        <a:noFill/>
        <a:ln>
          <a:noFill/>
        </a:ln>
      </c:spPr>
    </c:title>
    <c:view3D>
      <c:rotX val="15"/>
      <c:hPercent val="183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75"/>
          <c:w val="0.88575"/>
          <c:h val="0.7352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'D06'!$A$10:$A$30</c:f>
              <c:strCache/>
            </c:strRef>
          </c:cat>
          <c:val>
            <c:numRef>
              <c:f>'D06'!$I$10:$I$30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'D06'!$A$10:$A$30</c:f>
              <c:strCache/>
            </c:strRef>
          </c:cat>
          <c:val>
            <c:numRef>
              <c:f>'D06'!$L$10:$L$30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'D06'!$A$10:$A$30</c:f>
              <c:strCache/>
            </c:strRef>
          </c:cat>
          <c:val>
            <c:numRef>
              <c:f>'D06'!$J$10:$J$30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'D06'!$A$10:$A$30</c:f>
              <c:strCache/>
            </c:strRef>
          </c:cat>
          <c:val>
            <c:numRef>
              <c:f>'D06'!$M$10:$M$30</c:f>
              <c:numCache/>
            </c:numRef>
          </c:val>
          <c:shape val="box"/>
        </c:ser>
        <c:overlap val="100"/>
        <c:gapWidth val="0"/>
        <c:shape val="box"/>
        <c:axId val="37816860"/>
        <c:axId val="4807421"/>
      </c:bar3DChart>
      <c:catAx>
        <c:axId val="3781686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807421"/>
        <c:crosses val="autoZero"/>
        <c:auto val="1"/>
        <c:lblOffset val="100"/>
        <c:tickLblSkip val="1"/>
        <c:noMultiLvlLbl val="0"/>
      </c:catAx>
      <c:valAx>
        <c:axId val="4807421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3781686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75"/>
          <c:y val="0.935"/>
          <c:w val="0.7122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80"/>
                </a:solidFill>
              </a:rPr>
              <a:t>CIUDAD DE MADRID 01.01.2018</a:t>
            </a:r>
          </a:p>
        </c:rich>
      </c:tx>
      <c:layout>
        <c:manualLayout>
          <c:xMode val="factor"/>
          <c:yMode val="factor"/>
          <c:x val="-0.0445"/>
          <c:y val="-0.0075"/>
        </c:manualLayout>
      </c:layout>
      <c:spPr>
        <a:noFill/>
        <a:ln>
          <a:noFill/>
        </a:ln>
      </c:spPr>
    </c:title>
    <c:view3D>
      <c:rotX val="15"/>
      <c:hPercent val="179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58"/>
          <c:w val="0.88575"/>
          <c:h val="0.73575"/>
        </c:manualLayout>
      </c:layout>
      <c:bar3DChart>
        <c:barDir val="bar"/>
        <c:grouping val="stacked"/>
        <c:varyColors val="0"/>
        <c:ser>
          <c:idx val="2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'D07'!$A$10:$A$30</c:f>
              <c:strCache/>
            </c:strRef>
          </c:cat>
          <c:val>
            <c:numRef>
              <c:f>'D07'!$I$10:$I$30</c:f>
              <c:numCache/>
            </c:numRef>
          </c:val>
          <c:shape val="box"/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'D07'!$A$10:$A$30</c:f>
              <c:strCache/>
            </c:strRef>
          </c:cat>
          <c:val>
            <c:numRef>
              <c:f>'D07'!$L$10:$L$30</c:f>
              <c:numCache/>
            </c:numRef>
          </c:val>
          <c:shape val="box"/>
        </c:ser>
        <c:ser>
          <c:idx val="4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'D07'!$A$10:$A$30</c:f>
              <c:strCache/>
            </c:strRef>
          </c:cat>
          <c:val>
            <c:numRef>
              <c:f>'D07'!$J$10:$J$30</c:f>
              <c:numCache/>
            </c:numRef>
          </c:val>
          <c:shape val="box"/>
        </c:ser>
        <c:ser>
          <c:idx val="5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'D07'!$A$10:$A$30</c:f>
              <c:strCache/>
            </c:strRef>
          </c:cat>
          <c:val>
            <c:numRef>
              <c:f>'D07'!$M$10:$M$30</c:f>
              <c:numCache/>
            </c:numRef>
          </c:val>
          <c:shape val="box"/>
        </c:ser>
        <c:overlap val="100"/>
        <c:gapWidth val="0"/>
        <c:shape val="box"/>
        <c:axId val="43266790"/>
        <c:axId val="53856791"/>
      </c:bar3DChart>
      <c:catAx>
        <c:axId val="4326679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53856791"/>
        <c:crosses val="autoZero"/>
        <c:auto val="1"/>
        <c:lblOffset val="100"/>
        <c:tickLblSkip val="1"/>
        <c:noMultiLvlLbl val="0"/>
      </c:catAx>
      <c:valAx>
        <c:axId val="53856791"/>
        <c:scaling>
          <c:orientation val="minMax"/>
          <c:max val="6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;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4326679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"/>
          <c:y val="0.93475"/>
          <c:w val="0.713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38100</xdr:rowOff>
    </xdr:from>
    <xdr:to>
      <xdr:col>8</xdr:col>
      <xdr:colOff>419100</xdr:colOff>
      <xdr:row>19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1495425"/>
          <a:ext cx="6467475" cy="1638300"/>
        </a:xfrm>
        <a:prstGeom prst="rect">
          <a:avLst/>
        </a:prstGeom>
        <a:solidFill>
          <a:srgbClr val="0066CC"/>
        </a:solidFill>
        <a:ln w="38100" cmpd="sng">
          <a:solidFill>
            <a:srgbClr val="0C55A6"/>
          </a:solidFill>
          <a:headEnd type="none"/>
          <a:tailEnd type="none"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CIUDAD DE MADRID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ESTRUCTURA DE LA POBLACIÓN POR NACIONALIDAD, SEXO Y EDAD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(Revisión del Padrón Municipal de Habitantes 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a 1 de enero de 2013)</a:t>
          </a:r>
        </a:p>
      </xdr:txBody>
    </xdr:sp>
    <xdr:clientData/>
  </xdr:twoCellAnchor>
  <xdr:twoCellAnchor>
    <xdr:from>
      <xdr:col>0</xdr:col>
      <xdr:colOff>47625</xdr:colOff>
      <xdr:row>9</xdr:row>
      <xdr:rowOff>38100</xdr:rowOff>
    </xdr:from>
    <xdr:to>
      <xdr:col>8</xdr:col>
      <xdr:colOff>419100</xdr:colOff>
      <xdr:row>19</xdr:row>
      <xdr:rowOff>57150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7625" y="1495425"/>
          <a:ext cx="6467475" cy="1638300"/>
        </a:xfrm>
        <a:prstGeom prst="rect">
          <a:avLst/>
        </a:prstGeom>
        <a:solidFill>
          <a:srgbClr val="0066CC"/>
        </a:solidFill>
        <a:ln w="38100" cmpd="sng">
          <a:solidFill>
            <a:srgbClr val="0C55A6"/>
          </a:solidFill>
          <a:headEnd type="none"/>
          <a:tailEnd type="none"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CIUDAD DE MADRID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ESTRUCTURA DE LA POBLACIÓN POR NACIONALIDAD, SEXO Y EDAD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(Revisión del Padrón Municipal de Habitantes 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a 1 de enero de 2018)</a:t>
          </a:r>
        </a:p>
      </xdr:txBody>
    </xdr:sp>
    <xdr:clientData/>
  </xdr:twoCellAnchor>
  <xdr:twoCellAnchor>
    <xdr:from>
      <xdr:col>0</xdr:col>
      <xdr:colOff>19050</xdr:colOff>
      <xdr:row>24</xdr:row>
      <xdr:rowOff>38100</xdr:rowOff>
    </xdr:from>
    <xdr:to>
      <xdr:col>8</xdr:col>
      <xdr:colOff>742950</xdr:colOff>
      <xdr:row>60</xdr:row>
      <xdr:rowOff>9525</xdr:rowOff>
    </xdr:to>
    <xdr:graphicFrame>
      <xdr:nvGraphicFramePr>
        <xdr:cNvPr id="3" name="Chart 1"/>
        <xdr:cNvGraphicFramePr/>
      </xdr:nvGraphicFramePr>
      <xdr:xfrm>
        <a:off x="19050" y="3924300"/>
        <a:ext cx="681990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0</xdr:row>
      <xdr:rowOff>9525</xdr:rowOff>
    </xdr:from>
    <xdr:to>
      <xdr:col>7</xdr:col>
      <xdr:colOff>28575</xdr:colOff>
      <xdr:row>9</xdr:row>
      <xdr:rowOff>9525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9525"/>
          <a:ext cx="42576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7</xdr:col>
      <xdr:colOff>600075</xdr:colOff>
      <xdr:row>60</xdr:row>
      <xdr:rowOff>133350</xdr:rowOff>
    </xdr:to>
    <xdr:graphicFrame>
      <xdr:nvGraphicFramePr>
        <xdr:cNvPr id="1" name="Chart 12"/>
        <xdr:cNvGraphicFramePr/>
      </xdr:nvGraphicFramePr>
      <xdr:xfrm>
        <a:off x="0" y="5029200"/>
        <a:ext cx="56388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133350</xdr:rowOff>
    </xdr:from>
    <xdr:to>
      <xdr:col>7</xdr:col>
      <xdr:colOff>571500</xdr:colOff>
      <xdr:row>61</xdr:row>
      <xdr:rowOff>47625</xdr:rowOff>
    </xdr:to>
    <xdr:graphicFrame>
      <xdr:nvGraphicFramePr>
        <xdr:cNvPr id="1" name="Chart 12"/>
        <xdr:cNvGraphicFramePr/>
      </xdr:nvGraphicFramePr>
      <xdr:xfrm>
        <a:off x="9525" y="4991100"/>
        <a:ext cx="56007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7</xdr:col>
      <xdr:colOff>552450</xdr:colOff>
      <xdr:row>61</xdr:row>
      <xdr:rowOff>28575</xdr:rowOff>
    </xdr:to>
    <xdr:graphicFrame>
      <xdr:nvGraphicFramePr>
        <xdr:cNvPr id="1" name="Chart 13"/>
        <xdr:cNvGraphicFramePr/>
      </xdr:nvGraphicFramePr>
      <xdr:xfrm>
        <a:off x="0" y="5010150"/>
        <a:ext cx="55911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8</xdr:col>
      <xdr:colOff>0</xdr:colOff>
      <xdr:row>61</xdr:row>
      <xdr:rowOff>0</xdr:rowOff>
    </xdr:to>
    <xdr:graphicFrame>
      <xdr:nvGraphicFramePr>
        <xdr:cNvPr id="1" name="Chart 12"/>
        <xdr:cNvGraphicFramePr/>
      </xdr:nvGraphicFramePr>
      <xdr:xfrm>
        <a:off x="0" y="5000625"/>
        <a:ext cx="56388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600075</xdr:colOff>
      <xdr:row>60</xdr:row>
      <xdr:rowOff>133350</xdr:rowOff>
    </xdr:to>
    <xdr:graphicFrame>
      <xdr:nvGraphicFramePr>
        <xdr:cNvPr id="1" name="Chart 12"/>
        <xdr:cNvGraphicFramePr/>
      </xdr:nvGraphicFramePr>
      <xdr:xfrm>
        <a:off x="0" y="5000625"/>
        <a:ext cx="56388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133350</xdr:rowOff>
    </xdr:from>
    <xdr:to>
      <xdr:col>8</xdr:col>
      <xdr:colOff>0</xdr:colOff>
      <xdr:row>61</xdr:row>
      <xdr:rowOff>19050</xdr:rowOff>
    </xdr:to>
    <xdr:graphicFrame>
      <xdr:nvGraphicFramePr>
        <xdr:cNvPr id="1" name="Chart 12"/>
        <xdr:cNvGraphicFramePr/>
      </xdr:nvGraphicFramePr>
      <xdr:xfrm>
        <a:off x="0" y="4991100"/>
        <a:ext cx="56388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0</xdr:rowOff>
    </xdr:from>
    <xdr:to>
      <xdr:col>8</xdr:col>
      <xdr:colOff>0</xdr:colOff>
      <xdr:row>61</xdr:row>
      <xdr:rowOff>28575</xdr:rowOff>
    </xdr:to>
    <xdr:graphicFrame>
      <xdr:nvGraphicFramePr>
        <xdr:cNvPr id="1" name="Chart 12"/>
        <xdr:cNvGraphicFramePr/>
      </xdr:nvGraphicFramePr>
      <xdr:xfrm>
        <a:off x="19050" y="5000625"/>
        <a:ext cx="56197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8</xdr:col>
      <xdr:colOff>0</xdr:colOff>
      <xdr:row>61</xdr:row>
      <xdr:rowOff>47625</xdr:rowOff>
    </xdr:to>
    <xdr:graphicFrame>
      <xdr:nvGraphicFramePr>
        <xdr:cNvPr id="1" name="Chart 13"/>
        <xdr:cNvGraphicFramePr/>
      </xdr:nvGraphicFramePr>
      <xdr:xfrm>
        <a:off x="0" y="5010150"/>
        <a:ext cx="56388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8</xdr:col>
      <xdr:colOff>0</xdr:colOff>
      <xdr:row>61</xdr:row>
      <xdr:rowOff>66675</xdr:rowOff>
    </xdr:to>
    <xdr:graphicFrame>
      <xdr:nvGraphicFramePr>
        <xdr:cNvPr id="1" name="Chart 13"/>
        <xdr:cNvGraphicFramePr/>
      </xdr:nvGraphicFramePr>
      <xdr:xfrm>
        <a:off x="0" y="5019675"/>
        <a:ext cx="56388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590550</xdr:colOff>
      <xdr:row>61</xdr:row>
      <xdr:rowOff>47625</xdr:rowOff>
    </xdr:to>
    <xdr:graphicFrame>
      <xdr:nvGraphicFramePr>
        <xdr:cNvPr id="1" name="Chart 12"/>
        <xdr:cNvGraphicFramePr/>
      </xdr:nvGraphicFramePr>
      <xdr:xfrm>
        <a:off x="0" y="5000625"/>
        <a:ext cx="56292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0</xdr:rowOff>
    </xdr:from>
    <xdr:to>
      <xdr:col>9</xdr:col>
      <xdr:colOff>0</xdr:colOff>
      <xdr:row>60</xdr:row>
      <xdr:rowOff>76200</xdr:rowOff>
    </xdr:to>
    <xdr:graphicFrame>
      <xdr:nvGraphicFramePr>
        <xdr:cNvPr id="1" name="Chart 17"/>
        <xdr:cNvGraphicFramePr/>
      </xdr:nvGraphicFramePr>
      <xdr:xfrm>
        <a:off x="19050" y="5019675"/>
        <a:ext cx="57054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7</xdr:col>
      <xdr:colOff>552450</xdr:colOff>
      <xdr:row>61</xdr:row>
      <xdr:rowOff>28575</xdr:rowOff>
    </xdr:to>
    <xdr:graphicFrame>
      <xdr:nvGraphicFramePr>
        <xdr:cNvPr id="1" name="Chart 12"/>
        <xdr:cNvGraphicFramePr/>
      </xdr:nvGraphicFramePr>
      <xdr:xfrm>
        <a:off x="0" y="5010150"/>
        <a:ext cx="55911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9</xdr:col>
      <xdr:colOff>0</xdr:colOff>
      <xdr:row>61</xdr:row>
      <xdr:rowOff>47625</xdr:rowOff>
    </xdr:to>
    <xdr:graphicFrame>
      <xdr:nvGraphicFramePr>
        <xdr:cNvPr id="1" name="Chart 12"/>
        <xdr:cNvGraphicFramePr/>
      </xdr:nvGraphicFramePr>
      <xdr:xfrm>
        <a:off x="0" y="5000625"/>
        <a:ext cx="56483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133350</xdr:rowOff>
    </xdr:from>
    <xdr:to>
      <xdr:col>7</xdr:col>
      <xdr:colOff>600075</xdr:colOff>
      <xdr:row>61</xdr:row>
      <xdr:rowOff>19050</xdr:rowOff>
    </xdr:to>
    <xdr:graphicFrame>
      <xdr:nvGraphicFramePr>
        <xdr:cNvPr id="1" name="Chart 14"/>
        <xdr:cNvGraphicFramePr/>
      </xdr:nvGraphicFramePr>
      <xdr:xfrm>
        <a:off x="0" y="4991100"/>
        <a:ext cx="56388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8</xdr:col>
      <xdr:colOff>0</xdr:colOff>
      <xdr:row>61</xdr:row>
      <xdr:rowOff>47625</xdr:rowOff>
    </xdr:to>
    <xdr:graphicFrame>
      <xdr:nvGraphicFramePr>
        <xdr:cNvPr id="1" name="Chart 12"/>
        <xdr:cNvGraphicFramePr/>
      </xdr:nvGraphicFramePr>
      <xdr:xfrm>
        <a:off x="0" y="5010150"/>
        <a:ext cx="56388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9525</xdr:rowOff>
    </xdr:from>
    <xdr:to>
      <xdr:col>9</xdr:col>
      <xdr:colOff>0</xdr:colOff>
      <xdr:row>61</xdr:row>
      <xdr:rowOff>114300</xdr:rowOff>
    </xdr:to>
    <xdr:graphicFrame>
      <xdr:nvGraphicFramePr>
        <xdr:cNvPr id="1" name="Chart 16"/>
        <xdr:cNvGraphicFramePr/>
      </xdr:nvGraphicFramePr>
      <xdr:xfrm>
        <a:off x="9525" y="5010150"/>
        <a:ext cx="56388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9525</xdr:rowOff>
    </xdr:from>
    <xdr:to>
      <xdr:col>10</xdr:col>
      <xdr:colOff>0</xdr:colOff>
      <xdr:row>62</xdr:row>
      <xdr:rowOff>0</xdr:rowOff>
    </xdr:to>
    <xdr:graphicFrame>
      <xdr:nvGraphicFramePr>
        <xdr:cNvPr id="1" name="Chart 12"/>
        <xdr:cNvGraphicFramePr/>
      </xdr:nvGraphicFramePr>
      <xdr:xfrm>
        <a:off x="9525" y="5010150"/>
        <a:ext cx="56483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9</xdr:col>
      <xdr:colOff>0</xdr:colOff>
      <xdr:row>61</xdr:row>
      <xdr:rowOff>57150</xdr:rowOff>
    </xdr:to>
    <xdr:graphicFrame>
      <xdr:nvGraphicFramePr>
        <xdr:cNvPr id="1" name="Chart 12"/>
        <xdr:cNvGraphicFramePr/>
      </xdr:nvGraphicFramePr>
      <xdr:xfrm>
        <a:off x="0" y="5000625"/>
        <a:ext cx="56483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8</xdr:col>
      <xdr:colOff>9525</xdr:colOff>
      <xdr:row>61</xdr:row>
      <xdr:rowOff>28575</xdr:rowOff>
    </xdr:to>
    <xdr:graphicFrame>
      <xdr:nvGraphicFramePr>
        <xdr:cNvPr id="1" name="Chart 12"/>
        <xdr:cNvGraphicFramePr/>
      </xdr:nvGraphicFramePr>
      <xdr:xfrm>
        <a:off x="0" y="5000625"/>
        <a:ext cx="56483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34</xdr:row>
      <xdr:rowOff>9525</xdr:rowOff>
    </xdr:from>
    <xdr:to>
      <xdr:col>10</xdr:col>
      <xdr:colOff>0</xdr:colOff>
      <xdr:row>60</xdr:row>
      <xdr:rowOff>85725</xdr:rowOff>
    </xdr:to>
    <xdr:graphicFrame>
      <xdr:nvGraphicFramePr>
        <xdr:cNvPr id="1" name="Chart 12"/>
        <xdr:cNvGraphicFramePr/>
      </xdr:nvGraphicFramePr>
      <xdr:xfrm>
        <a:off x="28575" y="5010150"/>
        <a:ext cx="56292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0</xdr:rowOff>
    </xdr:from>
    <xdr:to>
      <xdr:col>11</xdr:col>
      <xdr:colOff>0</xdr:colOff>
      <xdr:row>61</xdr:row>
      <xdr:rowOff>47625</xdr:rowOff>
    </xdr:to>
    <xdr:graphicFrame>
      <xdr:nvGraphicFramePr>
        <xdr:cNvPr id="1" name="Chart 13"/>
        <xdr:cNvGraphicFramePr/>
      </xdr:nvGraphicFramePr>
      <xdr:xfrm>
        <a:off x="19050" y="5000625"/>
        <a:ext cx="56483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600075</xdr:colOff>
      <xdr:row>61</xdr:row>
      <xdr:rowOff>28575</xdr:rowOff>
    </xdr:to>
    <xdr:graphicFrame>
      <xdr:nvGraphicFramePr>
        <xdr:cNvPr id="1" name="Chart 13"/>
        <xdr:cNvGraphicFramePr/>
      </xdr:nvGraphicFramePr>
      <xdr:xfrm>
        <a:off x="0" y="5000625"/>
        <a:ext cx="56388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J2:V135"/>
  <sheetViews>
    <sheetView showGridLines="0" zoomScalePageLayoutView="0" workbookViewId="0" topLeftCell="A4">
      <selection activeCell="Z13" sqref="Z13"/>
    </sheetView>
  </sheetViews>
  <sheetFormatPr defaultColWidth="11.421875" defaultRowHeight="12.75"/>
  <cols>
    <col min="11" max="12" width="8.7109375" style="0" customWidth="1"/>
    <col min="13" max="22" width="0.13671875" style="0" customWidth="1"/>
    <col min="23" max="23" width="8.7109375" style="0" customWidth="1"/>
  </cols>
  <sheetData>
    <row r="2" ht="12.75">
      <c r="M2" s="37" t="str">
        <f>MM!A1&amp;" "&amp;'D01'!I3</f>
        <v>CIUDAD DE MADRID CIUDAD DE MADRID 01.01.2016</v>
      </c>
    </row>
    <row r="3" spans="13:22" ht="12.75">
      <c r="M3" s="36" t="s">
        <v>89</v>
      </c>
      <c r="N3" s="1"/>
      <c r="O3" s="22"/>
      <c r="P3" s="22"/>
      <c r="Q3" s="22"/>
      <c r="R3" s="22"/>
      <c r="S3" s="22"/>
      <c r="T3" s="22"/>
      <c r="U3" s="22"/>
      <c r="V3" s="22"/>
    </row>
    <row r="5" spans="13:22" ht="12.75">
      <c r="M5" s="23" t="s">
        <v>0</v>
      </c>
      <c r="N5" s="24">
        <f>O5+P5+Q5+R5</f>
        <v>3221805</v>
      </c>
      <c r="O5" s="24">
        <f>SUM(O7:O108)</f>
        <v>1304453</v>
      </c>
      <c r="P5" s="24">
        <f>SUM(P7:P108)</f>
        <v>1494652</v>
      </c>
      <c r="Q5" s="24">
        <f>SUM(Q7:Q108)</f>
        <v>195876</v>
      </c>
      <c r="R5" s="24">
        <f>SUM(R7:R108)</f>
        <v>226824</v>
      </c>
      <c r="S5" s="25"/>
      <c r="T5" s="25"/>
      <c r="U5" s="25"/>
      <c r="V5" s="25"/>
    </row>
    <row r="6" spans="14:22" ht="12.75">
      <c r="N6" s="1"/>
      <c r="O6" s="26"/>
      <c r="P6" s="26"/>
      <c r="Q6" s="27"/>
      <c r="R6" s="27"/>
      <c r="S6" s="25"/>
      <c r="T6" s="25"/>
      <c r="U6" s="25"/>
      <c r="V6" s="25"/>
    </row>
    <row r="7" spans="13:22" ht="12.75">
      <c r="M7" s="33">
        <v>0</v>
      </c>
      <c r="N7" s="28">
        <f>O7+P7+Q7+R7</f>
        <v>28600</v>
      </c>
      <c r="O7" s="28">
        <v>12286</v>
      </c>
      <c r="P7" s="28">
        <v>11652</v>
      </c>
      <c r="Q7" s="28">
        <v>2382</v>
      </c>
      <c r="R7" s="28">
        <v>2280</v>
      </c>
      <c r="S7" s="30">
        <f>-1*(O7*100/N$5)</f>
        <v>-0.38133903200224717</v>
      </c>
      <c r="T7" s="30">
        <f>-1*(Q7*100/N$5)</f>
        <v>-0.07393371107189914</v>
      </c>
      <c r="U7" s="30">
        <f>(-1*(P7*100/N$5))*-1</f>
        <v>0.36166062191845877</v>
      </c>
      <c r="V7" s="31">
        <f aca="true" t="shared" si="0" ref="V7:V70">(-1*(R7*100/N$5))*-1</f>
        <v>0.0707677838975357</v>
      </c>
    </row>
    <row r="8" spans="13:22" ht="12.75">
      <c r="M8" s="34">
        <v>1</v>
      </c>
      <c r="N8" s="28">
        <f aca="true" t="shared" si="1" ref="N8:N71">O8+P8+Q8+R8</f>
        <v>29238</v>
      </c>
      <c r="O8" s="28">
        <v>12584</v>
      </c>
      <c r="P8" s="28">
        <v>12114</v>
      </c>
      <c r="Q8" s="28">
        <v>2369</v>
      </c>
      <c r="R8" s="28">
        <v>2171</v>
      </c>
      <c r="S8" s="30">
        <f>-1*(O8*100/N$5)</f>
        <v>-0.39058850551166197</v>
      </c>
      <c r="T8" s="30">
        <f aca="true" t="shared" si="2" ref="T8:T71">-1*(Q8*100/N$5)</f>
        <v>-0.07353021054967634</v>
      </c>
      <c r="U8" s="30">
        <f aca="true" t="shared" si="3" ref="U8:U71">(-1*(P8*100/N$5))*-1</f>
        <v>0.37600040970822257</v>
      </c>
      <c r="V8" s="31">
        <f t="shared" si="0"/>
        <v>0.06738458721120615</v>
      </c>
    </row>
    <row r="9" spans="13:22" ht="12.75">
      <c r="M9" s="33">
        <v>2</v>
      </c>
      <c r="N9" s="28">
        <f t="shared" si="1"/>
        <v>29245</v>
      </c>
      <c r="O9" s="28">
        <v>12903</v>
      </c>
      <c r="P9" s="28">
        <v>12373</v>
      </c>
      <c r="Q9" s="28">
        <v>2024</v>
      </c>
      <c r="R9" s="28">
        <v>1945</v>
      </c>
      <c r="S9" s="30">
        <f aca="true" t="shared" si="4" ref="S9:S24">-1*(O9*100/N$5)</f>
        <v>-0.40048978755697506</v>
      </c>
      <c r="T9" s="30">
        <f t="shared" si="2"/>
        <v>-0.06282192745991766</v>
      </c>
      <c r="U9" s="30">
        <f t="shared" si="3"/>
        <v>0.38403938165096896</v>
      </c>
      <c r="V9" s="31">
        <f t="shared" si="0"/>
        <v>0.06036988582487146</v>
      </c>
    </row>
    <row r="10" spans="13:22" ht="12.75">
      <c r="M10" s="34">
        <v>3</v>
      </c>
      <c r="N10" s="28">
        <f t="shared" si="1"/>
        <v>28912</v>
      </c>
      <c r="O10" s="28">
        <v>12782</v>
      </c>
      <c r="P10" s="28">
        <v>12263</v>
      </c>
      <c r="Q10" s="28">
        <v>2016</v>
      </c>
      <c r="R10" s="28">
        <v>1851</v>
      </c>
      <c r="S10" s="30">
        <f t="shared" si="4"/>
        <v>-0.39673412885013215</v>
      </c>
      <c r="T10" s="30">
        <f t="shared" si="2"/>
        <v>-0.0625736194462421</v>
      </c>
      <c r="U10" s="30">
        <f t="shared" si="3"/>
        <v>0.38062514646292994</v>
      </c>
      <c r="V10" s="31">
        <f t="shared" si="0"/>
        <v>0.057452266664183585</v>
      </c>
    </row>
    <row r="11" spans="13:22" ht="12.75">
      <c r="M11" s="33">
        <v>4</v>
      </c>
      <c r="N11" s="28">
        <f t="shared" si="1"/>
        <v>28501</v>
      </c>
      <c r="O11" s="28">
        <v>12778</v>
      </c>
      <c r="P11" s="28">
        <v>11980</v>
      </c>
      <c r="Q11" s="28">
        <v>1928</v>
      </c>
      <c r="R11" s="28">
        <v>1815</v>
      </c>
      <c r="S11" s="30">
        <f t="shared" si="4"/>
        <v>-0.39660997484329436</v>
      </c>
      <c r="T11" s="30">
        <f t="shared" si="2"/>
        <v>-0.059842231295810885</v>
      </c>
      <c r="U11" s="30">
        <f t="shared" si="3"/>
        <v>0.3718412504791569</v>
      </c>
      <c r="V11" s="31">
        <f t="shared" si="0"/>
        <v>0.05633488060264355</v>
      </c>
    </row>
    <row r="12" spans="13:22" ht="12.75">
      <c r="M12" s="33">
        <v>5</v>
      </c>
      <c r="N12" s="28">
        <f t="shared" si="1"/>
        <v>29283</v>
      </c>
      <c r="O12" s="28">
        <v>13152</v>
      </c>
      <c r="P12" s="28">
        <v>12531</v>
      </c>
      <c r="Q12" s="28">
        <v>1832</v>
      </c>
      <c r="R12" s="28">
        <v>1768</v>
      </c>
      <c r="S12" s="30">
        <f t="shared" si="4"/>
        <v>-0.408218374482627</v>
      </c>
      <c r="T12" s="30">
        <f t="shared" si="2"/>
        <v>-0.056862535131704126</v>
      </c>
      <c r="U12" s="30">
        <f t="shared" si="3"/>
        <v>0.38894346492106135</v>
      </c>
      <c r="V12" s="31">
        <f t="shared" si="0"/>
        <v>0.05487607102229961</v>
      </c>
    </row>
    <row r="13" spans="13:22" ht="12.75">
      <c r="M13" s="34">
        <v>6</v>
      </c>
      <c r="N13" s="28">
        <f t="shared" si="1"/>
        <v>29332</v>
      </c>
      <c r="O13" s="28">
        <v>13223</v>
      </c>
      <c r="P13" s="28">
        <v>12841</v>
      </c>
      <c r="Q13" s="28">
        <v>1712</v>
      </c>
      <c r="R13" s="28">
        <v>1556</v>
      </c>
      <c r="S13" s="30">
        <f t="shared" si="4"/>
        <v>-0.4104221081039976</v>
      </c>
      <c r="T13" s="30">
        <f t="shared" si="2"/>
        <v>-0.05313791492657066</v>
      </c>
      <c r="U13" s="30">
        <f t="shared" si="3"/>
        <v>0.3985654004509894</v>
      </c>
      <c r="V13" s="31">
        <f t="shared" si="0"/>
        <v>0.04829590865989717</v>
      </c>
    </row>
    <row r="14" spans="13:22" ht="12.75">
      <c r="M14" s="33">
        <v>7</v>
      </c>
      <c r="N14" s="28">
        <f t="shared" si="1"/>
        <v>29376</v>
      </c>
      <c r="O14" s="28">
        <v>13406</v>
      </c>
      <c r="P14" s="28">
        <v>12770</v>
      </c>
      <c r="Q14" s="28">
        <v>1630</v>
      </c>
      <c r="R14" s="28">
        <v>1570</v>
      </c>
      <c r="S14" s="30">
        <f t="shared" si="4"/>
        <v>-0.41610215391682615</v>
      </c>
      <c r="T14" s="30">
        <f t="shared" si="2"/>
        <v>-0.05059275778639614</v>
      </c>
      <c r="U14" s="30">
        <f t="shared" si="3"/>
        <v>0.3963616668296188</v>
      </c>
      <c r="V14" s="31">
        <f t="shared" si="0"/>
        <v>0.048730447683829406</v>
      </c>
    </row>
    <row r="15" spans="10:22" ht="12.75">
      <c r="J15" s="20" t="s">
        <v>53</v>
      </c>
      <c r="M15" s="34">
        <v>8</v>
      </c>
      <c r="N15" s="28">
        <f t="shared" si="1"/>
        <v>29934</v>
      </c>
      <c r="O15" s="28">
        <v>13968</v>
      </c>
      <c r="P15" s="28">
        <v>12946</v>
      </c>
      <c r="Q15" s="28">
        <v>1541</v>
      </c>
      <c r="R15" s="28">
        <v>1479</v>
      </c>
      <c r="S15" s="30">
        <f t="shared" si="4"/>
        <v>-0.4335457918775345</v>
      </c>
      <c r="T15" s="30">
        <f t="shared" si="2"/>
        <v>-0.047830331134255485</v>
      </c>
      <c r="U15" s="30">
        <f t="shared" si="3"/>
        <v>0.4018244431304812</v>
      </c>
      <c r="V15" s="31">
        <f t="shared" si="0"/>
        <v>0.04590594402826987</v>
      </c>
    </row>
    <row r="16" spans="10:22" ht="12.75">
      <c r="J16" s="20" t="s">
        <v>54</v>
      </c>
      <c r="M16" s="33">
        <v>9</v>
      </c>
      <c r="N16" s="28">
        <f t="shared" si="1"/>
        <v>30718</v>
      </c>
      <c r="O16" s="28">
        <v>14251</v>
      </c>
      <c r="P16" s="28">
        <v>13659</v>
      </c>
      <c r="Q16" s="28">
        <v>1463</v>
      </c>
      <c r="R16" s="28">
        <v>1345</v>
      </c>
      <c r="S16" s="30">
        <f t="shared" si="4"/>
        <v>-0.44232968786130755</v>
      </c>
      <c r="T16" s="30">
        <f t="shared" si="2"/>
        <v>-0.04540932800091874</v>
      </c>
      <c r="U16" s="30">
        <f t="shared" si="3"/>
        <v>0.4239548948493158</v>
      </c>
      <c r="V16" s="31">
        <f t="shared" si="0"/>
        <v>0.04174678479920417</v>
      </c>
    </row>
    <row r="17" spans="10:22" ht="12.75">
      <c r="J17" s="20" t="s">
        <v>55</v>
      </c>
      <c r="M17" s="33">
        <v>10</v>
      </c>
      <c r="N17" s="28">
        <f t="shared" si="1"/>
        <v>28924</v>
      </c>
      <c r="O17" s="28">
        <v>13644</v>
      </c>
      <c r="P17" s="28">
        <v>12713</v>
      </c>
      <c r="Q17" s="28">
        <v>1369</v>
      </c>
      <c r="R17" s="28">
        <v>1198</v>
      </c>
      <c r="S17" s="30">
        <f t="shared" si="4"/>
        <v>-0.4234893173236742</v>
      </c>
      <c r="T17" s="30">
        <f t="shared" si="2"/>
        <v>-0.04249170884023087</v>
      </c>
      <c r="U17" s="30">
        <f t="shared" si="3"/>
        <v>0.3945924722321804</v>
      </c>
      <c r="V17" s="31">
        <f t="shared" si="0"/>
        <v>0.037184125047915684</v>
      </c>
    </row>
    <row r="18" spans="10:22" ht="12.75">
      <c r="J18" s="20" t="s">
        <v>56</v>
      </c>
      <c r="M18" s="34">
        <v>11</v>
      </c>
      <c r="N18" s="28">
        <f t="shared" si="1"/>
        <v>28442</v>
      </c>
      <c r="O18" s="28">
        <v>13174</v>
      </c>
      <c r="P18" s="28">
        <v>12742</v>
      </c>
      <c r="Q18" s="28">
        <v>1264</v>
      </c>
      <c r="R18" s="28">
        <v>1262</v>
      </c>
      <c r="S18" s="30">
        <f t="shared" si="4"/>
        <v>-0.4089012215202348</v>
      </c>
      <c r="T18" s="30">
        <f t="shared" si="2"/>
        <v>-0.03923266616073909</v>
      </c>
      <c r="U18" s="30">
        <f t="shared" si="3"/>
        <v>0.3954925887817543</v>
      </c>
      <c r="V18" s="31">
        <f t="shared" si="0"/>
        <v>0.0391705891573202</v>
      </c>
    </row>
    <row r="19" spans="10:22" ht="12.75">
      <c r="J19" s="20" t="s">
        <v>57</v>
      </c>
      <c r="M19" s="33">
        <v>12</v>
      </c>
      <c r="N19" s="28">
        <f t="shared" si="1"/>
        <v>28069</v>
      </c>
      <c r="O19" s="28">
        <v>12941</v>
      </c>
      <c r="P19" s="28">
        <v>12600</v>
      </c>
      <c r="Q19" s="28">
        <v>1303</v>
      </c>
      <c r="R19" s="28">
        <v>1225</v>
      </c>
      <c r="S19" s="30">
        <f t="shared" si="4"/>
        <v>-0.401669250621934</v>
      </c>
      <c r="T19" s="30">
        <f t="shared" si="2"/>
        <v>-0.04044316772740746</v>
      </c>
      <c r="U19" s="30">
        <f t="shared" si="3"/>
        <v>0.3910851215390131</v>
      </c>
      <c r="V19" s="31">
        <f t="shared" si="0"/>
        <v>0.03802216459407071</v>
      </c>
    </row>
    <row r="20" spans="10:22" ht="12.75">
      <c r="J20" s="20" t="s">
        <v>58</v>
      </c>
      <c r="M20" s="34">
        <v>13</v>
      </c>
      <c r="N20" s="28">
        <f t="shared" si="1"/>
        <v>28429</v>
      </c>
      <c r="O20" s="28">
        <v>13247</v>
      </c>
      <c r="P20" s="28">
        <v>12511</v>
      </c>
      <c r="Q20" s="28">
        <v>1384</v>
      </c>
      <c r="R20" s="28">
        <v>1287</v>
      </c>
      <c r="S20" s="30">
        <f t="shared" si="4"/>
        <v>-0.4111670321450243</v>
      </c>
      <c r="T20" s="30">
        <f t="shared" si="2"/>
        <v>-0.042957286365872545</v>
      </c>
      <c r="U20" s="30">
        <f t="shared" si="3"/>
        <v>0.38832269488687243</v>
      </c>
      <c r="V20" s="31">
        <f t="shared" si="0"/>
        <v>0.039946551700056336</v>
      </c>
    </row>
    <row r="21" spans="10:22" ht="12.75">
      <c r="J21" s="20" t="s">
        <v>59</v>
      </c>
      <c r="M21" s="33">
        <v>14</v>
      </c>
      <c r="N21" s="28">
        <f t="shared" si="1"/>
        <v>28286</v>
      </c>
      <c r="O21" s="28">
        <v>13040</v>
      </c>
      <c r="P21" s="28">
        <v>12543</v>
      </c>
      <c r="Q21" s="28">
        <v>1394</v>
      </c>
      <c r="R21" s="28">
        <v>1309</v>
      </c>
      <c r="S21" s="30">
        <f t="shared" si="4"/>
        <v>-0.4047420622911691</v>
      </c>
      <c r="T21" s="30">
        <f t="shared" si="2"/>
        <v>-0.043267671382967</v>
      </c>
      <c r="U21" s="30">
        <f t="shared" si="3"/>
        <v>0.3893159269415747</v>
      </c>
      <c r="V21" s="31">
        <f t="shared" si="0"/>
        <v>0.040629398737664135</v>
      </c>
    </row>
    <row r="22" spans="10:22" ht="12.75">
      <c r="J22" s="20" t="s">
        <v>60</v>
      </c>
      <c r="K22" s="16"/>
      <c r="L22" s="16"/>
      <c r="M22" s="33">
        <v>15</v>
      </c>
      <c r="N22" s="28">
        <f t="shared" si="1"/>
        <v>27707</v>
      </c>
      <c r="O22" s="28">
        <v>12690</v>
      </c>
      <c r="P22" s="28">
        <v>12175</v>
      </c>
      <c r="Q22" s="28">
        <v>1410</v>
      </c>
      <c r="R22" s="28">
        <v>1432</v>
      </c>
      <c r="S22" s="30">
        <f t="shared" si="4"/>
        <v>-0.3938785866928632</v>
      </c>
      <c r="T22" s="30">
        <f t="shared" si="2"/>
        <v>-0.04376428741031813</v>
      </c>
      <c r="U22" s="30">
        <f t="shared" si="3"/>
        <v>0.3778937583124987</v>
      </c>
      <c r="V22" s="31">
        <f t="shared" si="0"/>
        <v>0.04444713444792593</v>
      </c>
    </row>
    <row r="23" spans="10:22" ht="12.75">
      <c r="J23" s="20" t="s">
        <v>61</v>
      </c>
      <c r="K23" s="17"/>
      <c r="L23" s="17"/>
      <c r="M23" s="34">
        <v>16</v>
      </c>
      <c r="N23" s="28">
        <f t="shared" si="1"/>
        <v>27467</v>
      </c>
      <c r="O23" s="28">
        <v>12471</v>
      </c>
      <c r="P23" s="28">
        <v>12144</v>
      </c>
      <c r="Q23" s="28">
        <v>1426</v>
      </c>
      <c r="R23" s="28">
        <v>1426</v>
      </c>
      <c r="S23" s="30">
        <f t="shared" si="4"/>
        <v>-0.3870811548184946</v>
      </c>
      <c r="T23" s="30">
        <f t="shared" si="2"/>
        <v>-0.04426090343766926</v>
      </c>
      <c r="U23" s="30">
        <f t="shared" si="3"/>
        <v>0.37693156475950595</v>
      </c>
      <c r="V23" s="31">
        <f t="shared" si="0"/>
        <v>0.04426090343766926</v>
      </c>
    </row>
    <row r="24" spans="10:22" ht="12.75">
      <c r="J24" s="20" t="s">
        <v>62</v>
      </c>
      <c r="K24" s="17"/>
      <c r="L24" s="17"/>
      <c r="M24" s="33">
        <v>17</v>
      </c>
      <c r="N24" s="28">
        <f t="shared" si="1"/>
        <v>27610</v>
      </c>
      <c r="O24" s="28">
        <v>12554</v>
      </c>
      <c r="P24" s="28">
        <v>11954</v>
      </c>
      <c r="Q24" s="28">
        <v>1532</v>
      </c>
      <c r="R24" s="28">
        <v>1570</v>
      </c>
      <c r="S24" s="30">
        <f t="shared" si="4"/>
        <v>-0.3896573504603786</v>
      </c>
      <c r="T24" s="30">
        <f t="shared" si="2"/>
        <v>-0.04755098461887048</v>
      </c>
      <c r="U24" s="30">
        <f t="shared" si="3"/>
        <v>0.3710342494347113</v>
      </c>
      <c r="V24" s="31">
        <f t="shared" si="0"/>
        <v>0.048730447683829406</v>
      </c>
    </row>
    <row r="25" spans="10:22" ht="12.75">
      <c r="J25" s="20" t="s">
        <v>63</v>
      </c>
      <c r="K25" s="17"/>
      <c r="L25" s="17"/>
      <c r="M25" s="34">
        <v>18</v>
      </c>
      <c r="N25" s="28">
        <f t="shared" si="1"/>
        <v>27797</v>
      </c>
      <c r="O25" s="28">
        <v>12373</v>
      </c>
      <c r="P25" s="28">
        <v>11877</v>
      </c>
      <c r="Q25" s="28">
        <v>1791</v>
      </c>
      <c r="R25" s="28">
        <v>1756</v>
      </c>
      <c r="S25" s="30">
        <f>-1*(O25*100/N$5)</f>
        <v>-0.38403938165096896</v>
      </c>
      <c r="T25" s="30">
        <f t="shared" si="2"/>
        <v>-0.05558995656161686</v>
      </c>
      <c r="U25" s="30">
        <f t="shared" si="3"/>
        <v>0.368644284803084</v>
      </c>
      <c r="V25" s="31">
        <f t="shared" si="0"/>
        <v>0.05450360900178627</v>
      </c>
    </row>
    <row r="26" spans="10:22" ht="12.75">
      <c r="J26" s="20" t="s">
        <v>64</v>
      </c>
      <c r="K26" s="17"/>
      <c r="L26" s="17"/>
      <c r="M26" s="33">
        <v>19</v>
      </c>
      <c r="N26" s="28">
        <f t="shared" si="1"/>
        <v>28158</v>
      </c>
      <c r="O26" s="28">
        <v>12173</v>
      </c>
      <c r="P26" s="28">
        <v>11717</v>
      </c>
      <c r="Q26" s="28">
        <v>2170</v>
      </c>
      <c r="R26" s="28">
        <v>2098</v>
      </c>
      <c r="S26" s="30">
        <f>-1*(O26*100/N$5)</f>
        <v>-0.37783168130907985</v>
      </c>
      <c r="T26" s="30">
        <f t="shared" si="2"/>
        <v>-0.0673535487094967</v>
      </c>
      <c r="U26" s="30">
        <f t="shared" si="3"/>
        <v>0.3636781245295727</v>
      </c>
      <c r="V26" s="31">
        <f t="shared" si="0"/>
        <v>0.06511877658641663</v>
      </c>
    </row>
    <row r="27" spans="10:22" ht="12.75">
      <c r="J27" s="20" t="s">
        <v>65</v>
      </c>
      <c r="K27" s="17"/>
      <c r="L27" s="17"/>
      <c r="M27" s="33">
        <v>20</v>
      </c>
      <c r="N27" s="28">
        <f t="shared" si="1"/>
        <v>29402</v>
      </c>
      <c r="O27" s="28">
        <v>12418</v>
      </c>
      <c r="P27" s="28">
        <v>12076</v>
      </c>
      <c r="Q27" s="28">
        <v>2359</v>
      </c>
      <c r="R27" s="28">
        <v>2549</v>
      </c>
      <c r="S27" s="30">
        <f>-1*(O27*100/N$5)</f>
        <v>-0.385436114227894</v>
      </c>
      <c r="T27" s="30">
        <f t="shared" si="2"/>
        <v>-0.0732198255325819</v>
      </c>
      <c r="U27" s="30">
        <f t="shared" si="3"/>
        <v>0.37482094664326365</v>
      </c>
      <c r="V27" s="31">
        <f t="shared" si="0"/>
        <v>0.07911714085737653</v>
      </c>
    </row>
    <row r="28" spans="10:22" ht="12.75">
      <c r="J28" s="20" t="s">
        <v>66</v>
      </c>
      <c r="K28" s="17"/>
      <c r="L28" s="17"/>
      <c r="M28" s="34">
        <v>21</v>
      </c>
      <c r="N28" s="28">
        <f t="shared" si="1"/>
        <v>29792</v>
      </c>
      <c r="O28" s="28">
        <v>12138</v>
      </c>
      <c r="P28" s="28">
        <v>11997</v>
      </c>
      <c r="Q28" s="28">
        <v>2561</v>
      </c>
      <c r="R28" s="28">
        <v>3096</v>
      </c>
      <c r="S28" s="30">
        <f aca="true" t="shared" si="5" ref="S28:S91">-1*(O28*100/N$5)</f>
        <v>-0.37674533374924923</v>
      </c>
      <c r="T28" s="30">
        <f t="shared" si="2"/>
        <v>-0.07948960287788988</v>
      </c>
      <c r="U28" s="30">
        <f t="shared" si="3"/>
        <v>0.37236890500821745</v>
      </c>
      <c r="V28" s="31">
        <f t="shared" si="0"/>
        <v>0.09609520129244321</v>
      </c>
    </row>
    <row r="29" spans="10:22" ht="12.75">
      <c r="J29" s="20" t="s">
        <v>67</v>
      </c>
      <c r="K29" s="17"/>
      <c r="L29" s="17"/>
      <c r="M29" s="33">
        <v>22</v>
      </c>
      <c r="N29" s="28">
        <f t="shared" si="1"/>
        <v>30552</v>
      </c>
      <c r="O29" s="28">
        <v>12327</v>
      </c>
      <c r="P29" s="28">
        <v>11717</v>
      </c>
      <c r="Q29" s="28">
        <v>2938</v>
      </c>
      <c r="R29" s="28">
        <v>3570</v>
      </c>
      <c r="S29" s="30">
        <f t="shared" si="5"/>
        <v>-0.38261161057233445</v>
      </c>
      <c r="T29" s="30">
        <f t="shared" si="2"/>
        <v>-0.09119111802235083</v>
      </c>
      <c r="U29" s="30">
        <f t="shared" si="3"/>
        <v>0.3636781245295727</v>
      </c>
      <c r="V29" s="31">
        <f t="shared" si="0"/>
        <v>0.11080745110272038</v>
      </c>
    </row>
    <row r="30" spans="10:22" ht="12.75">
      <c r="J30" s="20" t="s">
        <v>68</v>
      </c>
      <c r="K30" s="17"/>
      <c r="L30" s="17"/>
      <c r="M30" s="34">
        <v>23</v>
      </c>
      <c r="N30" s="28">
        <f t="shared" si="1"/>
        <v>32327</v>
      </c>
      <c r="O30" s="28">
        <v>12603</v>
      </c>
      <c r="P30" s="28">
        <v>12211</v>
      </c>
      <c r="Q30" s="28">
        <v>3147</v>
      </c>
      <c r="R30" s="28">
        <v>4366</v>
      </c>
      <c r="S30" s="30">
        <f t="shared" si="5"/>
        <v>-0.3911782370441414</v>
      </c>
      <c r="T30" s="30">
        <f t="shared" si="2"/>
        <v>-0.09767816487962493</v>
      </c>
      <c r="U30" s="30">
        <f t="shared" si="3"/>
        <v>0.37901114437403877</v>
      </c>
      <c r="V30" s="31">
        <f t="shared" si="0"/>
        <v>0.13551409846343898</v>
      </c>
    </row>
    <row r="31" spans="10:22" ht="12.75">
      <c r="J31" s="20" t="s">
        <v>69</v>
      </c>
      <c r="K31" s="17"/>
      <c r="L31" s="17"/>
      <c r="M31" s="33">
        <v>24</v>
      </c>
      <c r="N31" s="28">
        <f t="shared" si="1"/>
        <v>34778</v>
      </c>
      <c r="O31" s="28">
        <v>13141</v>
      </c>
      <c r="P31" s="28">
        <v>13061</v>
      </c>
      <c r="Q31" s="28">
        <v>3581</v>
      </c>
      <c r="R31" s="28">
        <v>4995</v>
      </c>
      <c r="S31" s="30">
        <f t="shared" si="5"/>
        <v>-0.4078769509638231</v>
      </c>
      <c r="T31" s="30">
        <f t="shared" si="2"/>
        <v>-0.11114887462152427</v>
      </c>
      <c r="U31" s="30">
        <f t="shared" si="3"/>
        <v>0.40539387082706746</v>
      </c>
      <c r="V31" s="31">
        <f t="shared" si="0"/>
        <v>0.15503731603868018</v>
      </c>
    </row>
    <row r="32" spans="10:22" ht="12.75">
      <c r="J32" s="20" t="s">
        <v>70</v>
      </c>
      <c r="K32" s="17"/>
      <c r="L32" s="17"/>
      <c r="M32" s="33">
        <v>25</v>
      </c>
      <c r="N32" s="28">
        <f t="shared" si="1"/>
        <v>37086</v>
      </c>
      <c r="O32" s="28">
        <v>13989</v>
      </c>
      <c r="P32" s="28">
        <v>13729</v>
      </c>
      <c r="Q32" s="28">
        <v>3922</v>
      </c>
      <c r="R32" s="28">
        <v>5446</v>
      </c>
      <c r="S32" s="30">
        <f t="shared" si="5"/>
        <v>-0.43419760041343286</v>
      </c>
      <c r="T32" s="30">
        <f t="shared" si="2"/>
        <v>-0.12173300370444518</v>
      </c>
      <c r="U32" s="30">
        <f t="shared" si="3"/>
        <v>0.42612758996897704</v>
      </c>
      <c r="V32" s="31">
        <f t="shared" si="0"/>
        <v>0.16903568030964009</v>
      </c>
    </row>
    <row r="33" spans="10:22" ht="12.75">
      <c r="J33" s="20" t="s">
        <v>71</v>
      </c>
      <c r="K33" s="17"/>
      <c r="L33" s="17"/>
      <c r="M33" s="34">
        <v>26</v>
      </c>
      <c r="N33" s="28">
        <f t="shared" si="1"/>
        <v>37756</v>
      </c>
      <c r="O33" s="28">
        <v>13716</v>
      </c>
      <c r="P33" s="28">
        <v>13914</v>
      </c>
      <c r="Q33" s="28">
        <v>4348</v>
      </c>
      <c r="R33" s="28">
        <v>5778</v>
      </c>
      <c r="S33" s="30">
        <f t="shared" si="5"/>
        <v>-0.4257240894467542</v>
      </c>
      <c r="T33" s="30">
        <f t="shared" si="2"/>
        <v>-0.13495540543266896</v>
      </c>
      <c r="U33" s="30">
        <f t="shared" si="3"/>
        <v>0.43186971278522446</v>
      </c>
      <c r="V33" s="31">
        <f t="shared" si="0"/>
        <v>0.179340462877176</v>
      </c>
    </row>
    <row r="34" spans="10:22" ht="12.75">
      <c r="J34" s="20" t="s">
        <v>72</v>
      </c>
      <c r="K34" s="17"/>
      <c r="L34" s="17"/>
      <c r="M34" s="33">
        <v>27</v>
      </c>
      <c r="N34" s="28">
        <f t="shared" si="1"/>
        <v>39238</v>
      </c>
      <c r="O34" s="28">
        <v>14197</v>
      </c>
      <c r="P34" s="28">
        <v>14283</v>
      </c>
      <c r="Q34" s="28">
        <v>4512</v>
      </c>
      <c r="R34" s="28">
        <v>6246</v>
      </c>
      <c r="S34" s="30">
        <f t="shared" si="5"/>
        <v>-0.4406536087689975</v>
      </c>
      <c r="T34" s="30">
        <f t="shared" si="2"/>
        <v>-0.14004571971301802</v>
      </c>
      <c r="U34" s="30">
        <f t="shared" si="3"/>
        <v>0.4433229199160098</v>
      </c>
      <c r="V34" s="31">
        <f t="shared" si="0"/>
        <v>0.19386648167719647</v>
      </c>
    </row>
    <row r="35" spans="10:22" ht="12.75">
      <c r="J35" s="20" t="s">
        <v>73</v>
      </c>
      <c r="K35" s="17"/>
      <c r="L35" s="17"/>
      <c r="M35" s="34">
        <v>28</v>
      </c>
      <c r="N35" s="28">
        <f t="shared" si="1"/>
        <v>41082</v>
      </c>
      <c r="O35" s="28">
        <v>14934</v>
      </c>
      <c r="P35" s="28">
        <v>15010</v>
      </c>
      <c r="Q35" s="28">
        <v>4678</v>
      </c>
      <c r="R35" s="28">
        <v>6460</v>
      </c>
      <c r="S35" s="30">
        <f t="shared" si="5"/>
        <v>-0.4635289845288588</v>
      </c>
      <c r="T35" s="30">
        <f t="shared" si="2"/>
        <v>-0.14519811099678595</v>
      </c>
      <c r="U35" s="30">
        <f t="shared" si="3"/>
        <v>0.46588791065877666</v>
      </c>
      <c r="V35" s="31">
        <f t="shared" si="0"/>
        <v>0.2005087210430178</v>
      </c>
    </row>
    <row r="36" spans="10:22" ht="12.75">
      <c r="J36" s="20" t="s">
        <v>74</v>
      </c>
      <c r="K36" s="17"/>
      <c r="L36" s="17"/>
      <c r="M36" s="33">
        <v>29</v>
      </c>
      <c r="N36" s="28">
        <f t="shared" si="1"/>
        <v>41554</v>
      </c>
      <c r="O36" s="28">
        <v>14993</v>
      </c>
      <c r="P36" s="28">
        <v>15060</v>
      </c>
      <c r="Q36" s="28">
        <v>4957</v>
      </c>
      <c r="R36" s="28">
        <v>6544</v>
      </c>
      <c r="S36" s="30">
        <f t="shared" si="5"/>
        <v>-0.4653602561297161</v>
      </c>
      <c r="T36" s="30">
        <f t="shared" si="2"/>
        <v>-0.15385785297372126</v>
      </c>
      <c r="U36" s="30">
        <f t="shared" si="3"/>
        <v>0.46743983574424897</v>
      </c>
      <c r="V36" s="31">
        <f t="shared" si="0"/>
        <v>0.20311595518661124</v>
      </c>
    </row>
    <row r="37" spans="10:22" ht="12.75">
      <c r="J37" s="17"/>
      <c r="K37" s="17"/>
      <c r="L37" s="17"/>
      <c r="M37" s="33">
        <v>30</v>
      </c>
      <c r="N37" s="28">
        <f t="shared" si="1"/>
        <v>42524</v>
      </c>
      <c r="O37" s="28">
        <v>15329</v>
      </c>
      <c r="P37" s="28">
        <v>15385</v>
      </c>
      <c r="Q37" s="28">
        <v>5074</v>
      </c>
      <c r="R37" s="28">
        <v>6736</v>
      </c>
      <c r="S37" s="30">
        <f t="shared" si="5"/>
        <v>-0.4757891927040898</v>
      </c>
      <c r="T37" s="30">
        <f t="shared" si="2"/>
        <v>-0.15748935767372638</v>
      </c>
      <c r="U37" s="30">
        <f t="shared" si="3"/>
        <v>0.47752734879981873</v>
      </c>
      <c r="V37" s="31">
        <f t="shared" si="0"/>
        <v>0.20907534751482476</v>
      </c>
    </row>
    <row r="38" spans="10:22" ht="12.75">
      <c r="J38" s="17"/>
      <c r="K38" s="17"/>
      <c r="L38" s="17"/>
      <c r="M38" s="34">
        <v>31</v>
      </c>
      <c r="N38" s="28">
        <f t="shared" si="1"/>
        <v>43538</v>
      </c>
      <c r="O38" s="28">
        <v>15815</v>
      </c>
      <c r="P38" s="28">
        <v>15872</v>
      </c>
      <c r="Q38" s="28">
        <v>5168</v>
      </c>
      <c r="R38" s="28">
        <v>6683</v>
      </c>
      <c r="S38" s="30">
        <f t="shared" si="5"/>
        <v>-0.4908739045348803</v>
      </c>
      <c r="T38" s="30">
        <f t="shared" si="2"/>
        <v>-0.16040697683441424</v>
      </c>
      <c r="U38" s="30">
        <f t="shared" si="3"/>
        <v>0.4926430991323187</v>
      </c>
      <c r="V38" s="31">
        <f t="shared" si="0"/>
        <v>0.20743030692422415</v>
      </c>
    </row>
    <row r="39" spans="10:22" ht="12.75">
      <c r="J39" s="17"/>
      <c r="K39" s="17"/>
      <c r="L39" s="17"/>
      <c r="M39" s="33">
        <v>32</v>
      </c>
      <c r="N39" s="28">
        <f t="shared" si="1"/>
        <v>44826</v>
      </c>
      <c r="O39" s="28">
        <v>16114</v>
      </c>
      <c r="P39" s="28">
        <v>16593</v>
      </c>
      <c r="Q39" s="28">
        <v>5337</v>
      </c>
      <c r="R39" s="28">
        <v>6782</v>
      </c>
      <c r="S39" s="30">
        <f t="shared" si="5"/>
        <v>-0.5001544165460045</v>
      </c>
      <c r="T39" s="30">
        <f t="shared" si="2"/>
        <v>-0.16565248362331053</v>
      </c>
      <c r="U39" s="30">
        <f t="shared" si="3"/>
        <v>0.5150218588648289</v>
      </c>
      <c r="V39" s="31">
        <f t="shared" si="0"/>
        <v>0.21050311859345924</v>
      </c>
    </row>
    <row r="40" spans="10:22" ht="12.75">
      <c r="J40" s="17"/>
      <c r="K40" s="17"/>
      <c r="L40" s="17"/>
      <c r="M40" s="34">
        <v>33</v>
      </c>
      <c r="N40" s="28">
        <f t="shared" si="1"/>
        <v>46125</v>
      </c>
      <c r="O40" s="28">
        <v>16759</v>
      </c>
      <c r="P40" s="28">
        <v>17155</v>
      </c>
      <c r="Q40" s="28">
        <v>5487</v>
      </c>
      <c r="R40" s="28">
        <v>6724</v>
      </c>
      <c r="S40" s="30">
        <f t="shared" si="5"/>
        <v>-0.5201742501485969</v>
      </c>
      <c r="T40" s="30">
        <f t="shared" si="2"/>
        <v>-0.17030825887972736</v>
      </c>
      <c r="U40" s="30">
        <f t="shared" si="3"/>
        <v>0.5324654968255372</v>
      </c>
      <c r="V40" s="31">
        <f t="shared" si="0"/>
        <v>0.20870288549431143</v>
      </c>
    </row>
    <row r="41" spans="10:22" ht="12.75">
      <c r="J41" s="17"/>
      <c r="K41" s="17"/>
      <c r="L41" s="17"/>
      <c r="M41" s="33">
        <v>34</v>
      </c>
      <c r="N41" s="28">
        <f t="shared" si="1"/>
        <v>46459</v>
      </c>
      <c r="O41" s="28">
        <v>17137</v>
      </c>
      <c r="P41" s="28">
        <v>17164</v>
      </c>
      <c r="Q41" s="28">
        <v>5465</v>
      </c>
      <c r="R41" s="28">
        <v>6693</v>
      </c>
      <c r="S41" s="30">
        <f t="shared" si="5"/>
        <v>-0.5319068037947672</v>
      </c>
      <c r="T41" s="30">
        <f t="shared" si="2"/>
        <v>-0.16962541184211954</v>
      </c>
      <c r="U41" s="30">
        <f t="shared" si="3"/>
        <v>0.5327448433409222</v>
      </c>
      <c r="V41" s="31">
        <f t="shared" si="0"/>
        <v>0.2077406919413186</v>
      </c>
    </row>
    <row r="42" spans="10:22" ht="12.75">
      <c r="J42" s="17"/>
      <c r="K42" s="17"/>
      <c r="L42" s="17"/>
      <c r="M42" s="33">
        <v>35</v>
      </c>
      <c r="N42" s="28">
        <f t="shared" si="1"/>
        <v>48738</v>
      </c>
      <c r="O42" s="28">
        <v>17797</v>
      </c>
      <c r="P42" s="28">
        <v>18599</v>
      </c>
      <c r="Q42" s="28">
        <v>5832</v>
      </c>
      <c r="R42" s="28">
        <v>6510</v>
      </c>
      <c r="S42" s="30">
        <f t="shared" si="5"/>
        <v>-0.5523922149230013</v>
      </c>
      <c r="T42" s="30">
        <f t="shared" si="2"/>
        <v>-0.18101654196948605</v>
      </c>
      <c r="U42" s="30">
        <f t="shared" si="3"/>
        <v>0.5772850932939765</v>
      </c>
      <c r="V42" s="31">
        <f t="shared" si="0"/>
        <v>0.2020606461284901</v>
      </c>
    </row>
    <row r="43" spans="10:22" ht="12.75">
      <c r="J43" s="17"/>
      <c r="K43" s="17"/>
      <c r="L43" s="17"/>
      <c r="M43" s="34">
        <v>36</v>
      </c>
      <c r="N43" s="28">
        <f t="shared" si="1"/>
        <v>49694</v>
      </c>
      <c r="O43" s="28">
        <v>18482</v>
      </c>
      <c r="P43" s="28">
        <v>19192</v>
      </c>
      <c r="Q43" s="28">
        <v>5657</v>
      </c>
      <c r="R43" s="28">
        <v>6363</v>
      </c>
      <c r="S43" s="30">
        <f t="shared" si="5"/>
        <v>-0.5736535885939714</v>
      </c>
      <c r="T43" s="30">
        <f t="shared" si="2"/>
        <v>-0.1755848041703331</v>
      </c>
      <c r="U43" s="30">
        <f t="shared" si="3"/>
        <v>0.5956909248076777</v>
      </c>
      <c r="V43" s="31">
        <f t="shared" si="0"/>
        <v>0.1974979863772016</v>
      </c>
    </row>
    <row r="44" spans="10:22" ht="12.75">
      <c r="J44" s="17"/>
      <c r="K44" s="17"/>
      <c r="L44" s="17"/>
      <c r="M44" s="33">
        <v>37</v>
      </c>
      <c r="N44" s="28">
        <f t="shared" si="1"/>
        <v>50226</v>
      </c>
      <c r="O44" s="28">
        <v>18950</v>
      </c>
      <c r="P44" s="28">
        <v>19659</v>
      </c>
      <c r="Q44" s="28">
        <v>5647</v>
      </c>
      <c r="R44" s="28">
        <v>5970</v>
      </c>
      <c r="S44" s="30">
        <f t="shared" si="5"/>
        <v>-0.5881796073939919</v>
      </c>
      <c r="T44" s="30">
        <f t="shared" si="2"/>
        <v>-0.17527441915323863</v>
      </c>
      <c r="U44" s="30">
        <f t="shared" si="3"/>
        <v>0.6101859051059887</v>
      </c>
      <c r="V44" s="31">
        <f t="shared" si="0"/>
        <v>0.18529985520538952</v>
      </c>
    </row>
    <row r="45" spans="13:22" ht="12.75">
      <c r="M45" s="34">
        <v>38</v>
      </c>
      <c r="N45" s="28">
        <f t="shared" si="1"/>
        <v>51029</v>
      </c>
      <c r="O45" s="28">
        <v>19517</v>
      </c>
      <c r="P45" s="28">
        <v>20365</v>
      </c>
      <c r="Q45" s="28">
        <v>5499</v>
      </c>
      <c r="R45" s="28">
        <v>5648</v>
      </c>
      <c r="S45" s="30">
        <f t="shared" si="5"/>
        <v>-0.6057784378632475</v>
      </c>
      <c r="T45" s="30">
        <f t="shared" si="2"/>
        <v>-0.1706807209002407</v>
      </c>
      <c r="U45" s="30">
        <f t="shared" si="3"/>
        <v>0.6320990873128572</v>
      </c>
      <c r="V45" s="31">
        <f t="shared" si="0"/>
        <v>0.1753054576549481</v>
      </c>
    </row>
    <row r="46" spans="13:22" ht="12.75">
      <c r="M46" s="33">
        <v>39</v>
      </c>
      <c r="N46" s="28">
        <f t="shared" si="1"/>
        <v>52726</v>
      </c>
      <c r="O46" s="28">
        <v>20539</v>
      </c>
      <c r="P46" s="28">
        <v>21515</v>
      </c>
      <c r="Q46" s="28">
        <v>5227</v>
      </c>
      <c r="R46" s="28">
        <v>5445</v>
      </c>
      <c r="S46" s="30">
        <f t="shared" si="5"/>
        <v>-0.6374997866103007</v>
      </c>
      <c r="T46" s="30">
        <f t="shared" si="2"/>
        <v>-0.16223824843527154</v>
      </c>
      <c r="U46" s="30">
        <f t="shared" si="3"/>
        <v>0.6677933642787195</v>
      </c>
      <c r="V46" s="31">
        <f t="shared" si="0"/>
        <v>0.16900464180793065</v>
      </c>
    </row>
    <row r="47" spans="13:22" ht="12.75">
      <c r="M47" s="33">
        <v>40</v>
      </c>
      <c r="N47" s="28">
        <f t="shared" si="1"/>
        <v>53439</v>
      </c>
      <c r="O47" s="28">
        <v>21107</v>
      </c>
      <c r="P47" s="28">
        <v>21983</v>
      </c>
      <c r="Q47" s="28">
        <v>5193</v>
      </c>
      <c r="R47" s="28">
        <v>5156</v>
      </c>
      <c r="S47" s="30">
        <f t="shared" si="5"/>
        <v>-0.6551296555812658</v>
      </c>
      <c r="T47" s="30">
        <f t="shared" si="2"/>
        <v>-0.1611829393771504</v>
      </c>
      <c r="U47" s="30">
        <f t="shared" si="3"/>
        <v>0.6823193830787401</v>
      </c>
      <c r="V47" s="31">
        <f t="shared" si="0"/>
        <v>0.1600345148139009</v>
      </c>
    </row>
    <row r="48" spans="13:22" ht="12.75">
      <c r="M48" s="34">
        <v>41</v>
      </c>
      <c r="N48" s="28">
        <f t="shared" si="1"/>
        <v>54899</v>
      </c>
      <c r="O48" s="28">
        <v>21649</v>
      </c>
      <c r="P48" s="28">
        <v>23341</v>
      </c>
      <c r="Q48" s="28">
        <v>4943</v>
      </c>
      <c r="R48" s="28">
        <v>4966</v>
      </c>
      <c r="S48" s="30">
        <f t="shared" si="5"/>
        <v>-0.6719525235077852</v>
      </c>
      <c r="T48" s="30">
        <f t="shared" si="2"/>
        <v>-0.153423313949789</v>
      </c>
      <c r="U48" s="30">
        <f t="shared" si="3"/>
        <v>0.724469668400167</v>
      </c>
      <c r="V48" s="31">
        <f t="shared" si="0"/>
        <v>0.15413719948910626</v>
      </c>
    </row>
    <row r="49" spans="13:22" ht="12.75">
      <c r="M49" s="33">
        <v>42</v>
      </c>
      <c r="N49" s="28">
        <f t="shared" si="1"/>
        <v>54202</v>
      </c>
      <c r="O49" s="28">
        <v>21972</v>
      </c>
      <c r="P49" s="28">
        <v>23171</v>
      </c>
      <c r="Q49" s="28">
        <v>4504</v>
      </c>
      <c r="R49" s="28">
        <v>4555</v>
      </c>
      <c r="S49" s="30">
        <f t="shared" si="5"/>
        <v>-0.6819779595599361</v>
      </c>
      <c r="T49" s="30">
        <f t="shared" si="2"/>
        <v>-0.13979741169934246</v>
      </c>
      <c r="U49" s="30">
        <f t="shared" si="3"/>
        <v>0.7191931231095613</v>
      </c>
      <c r="V49" s="31">
        <f t="shared" si="0"/>
        <v>0.14138037528652417</v>
      </c>
    </row>
    <row r="50" spans="13:22" ht="12.75">
      <c r="M50" s="34">
        <v>43</v>
      </c>
      <c r="N50" s="28">
        <f t="shared" si="1"/>
        <v>54631</v>
      </c>
      <c r="O50" s="28">
        <v>22106</v>
      </c>
      <c r="P50" s="28">
        <v>23596</v>
      </c>
      <c r="Q50" s="28">
        <v>4436</v>
      </c>
      <c r="R50" s="28">
        <v>4493</v>
      </c>
      <c r="S50" s="30">
        <f t="shared" si="5"/>
        <v>-0.6861371187890019</v>
      </c>
      <c r="T50" s="30">
        <f t="shared" si="2"/>
        <v>-0.13768679358310015</v>
      </c>
      <c r="U50" s="30">
        <f t="shared" si="3"/>
        <v>0.7323844863360756</v>
      </c>
      <c r="V50" s="31">
        <f t="shared" si="0"/>
        <v>0.13945598818053856</v>
      </c>
    </row>
    <row r="51" spans="13:22" ht="12.75">
      <c r="M51" s="33">
        <v>44</v>
      </c>
      <c r="N51" s="28">
        <f t="shared" si="1"/>
        <v>52794</v>
      </c>
      <c r="O51" s="28">
        <v>21870</v>
      </c>
      <c r="P51" s="28">
        <v>22783</v>
      </c>
      <c r="Q51" s="28">
        <v>4039</v>
      </c>
      <c r="R51" s="28">
        <v>4102</v>
      </c>
      <c r="S51" s="30">
        <f t="shared" si="5"/>
        <v>-0.6788120323855726</v>
      </c>
      <c r="T51" s="30">
        <f t="shared" si="2"/>
        <v>-0.1253645084044503</v>
      </c>
      <c r="U51" s="30">
        <f t="shared" si="3"/>
        <v>0.7071501844462964</v>
      </c>
      <c r="V51" s="31">
        <f t="shared" si="0"/>
        <v>0.12731993401214536</v>
      </c>
    </row>
    <row r="52" spans="13:22" ht="12.75">
      <c r="M52" s="33">
        <v>45</v>
      </c>
      <c r="N52" s="28">
        <f t="shared" si="1"/>
        <v>52201</v>
      </c>
      <c r="O52" s="28">
        <v>21538</v>
      </c>
      <c r="P52" s="28">
        <v>22884</v>
      </c>
      <c r="Q52" s="28">
        <v>3879</v>
      </c>
      <c r="R52" s="28">
        <v>3900</v>
      </c>
      <c r="S52" s="30">
        <f t="shared" si="5"/>
        <v>-0.6685072498180368</v>
      </c>
      <c r="T52" s="30">
        <f t="shared" si="2"/>
        <v>-0.12039834813093903</v>
      </c>
      <c r="U52" s="30">
        <f t="shared" si="3"/>
        <v>0.7102850731189504</v>
      </c>
      <c r="V52" s="31">
        <f t="shared" si="0"/>
        <v>0.12105015666683738</v>
      </c>
    </row>
    <row r="53" spans="13:22" ht="12.75">
      <c r="M53" s="34">
        <v>46</v>
      </c>
      <c r="N53" s="28">
        <f t="shared" si="1"/>
        <v>51481</v>
      </c>
      <c r="O53" s="28">
        <v>21311</v>
      </c>
      <c r="P53" s="28">
        <v>22862</v>
      </c>
      <c r="Q53" s="28">
        <v>3549</v>
      </c>
      <c r="R53" s="28">
        <v>3759</v>
      </c>
      <c r="S53" s="30">
        <f t="shared" si="5"/>
        <v>-0.6614615099299926</v>
      </c>
      <c r="T53" s="30">
        <f t="shared" si="2"/>
        <v>-0.11015564256682202</v>
      </c>
      <c r="U53" s="30">
        <f t="shared" si="3"/>
        <v>0.7096022260813426</v>
      </c>
      <c r="V53" s="31">
        <f t="shared" si="0"/>
        <v>0.11667372792580556</v>
      </c>
    </row>
    <row r="54" spans="13:22" ht="12.75">
      <c r="M54" s="33">
        <v>47</v>
      </c>
      <c r="N54" s="28">
        <f t="shared" si="1"/>
        <v>50060</v>
      </c>
      <c r="O54" s="28">
        <v>20932</v>
      </c>
      <c r="P54" s="28">
        <v>22084</v>
      </c>
      <c r="Q54" s="28">
        <v>3437</v>
      </c>
      <c r="R54" s="28">
        <v>3607</v>
      </c>
      <c r="S54" s="30">
        <f t="shared" si="5"/>
        <v>-0.6496979177821128</v>
      </c>
      <c r="T54" s="30">
        <f t="shared" si="2"/>
        <v>-0.10667933037536412</v>
      </c>
      <c r="U54" s="30">
        <f t="shared" si="3"/>
        <v>0.6854542717513941</v>
      </c>
      <c r="V54" s="31">
        <f t="shared" si="0"/>
        <v>0.11195587566596986</v>
      </c>
    </row>
    <row r="55" spans="13:22" ht="12.75">
      <c r="M55" s="34">
        <v>48</v>
      </c>
      <c r="N55" s="28">
        <f t="shared" si="1"/>
        <v>49571</v>
      </c>
      <c r="O55" s="28">
        <v>20563</v>
      </c>
      <c r="P55" s="28">
        <v>22306</v>
      </c>
      <c r="Q55" s="28">
        <v>3269</v>
      </c>
      <c r="R55" s="28">
        <v>3433</v>
      </c>
      <c r="S55" s="30">
        <f t="shared" si="5"/>
        <v>-0.6382447106513275</v>
      </c>
      <c r="T55" s="30">
        <f t="shared" si="2"/>
        <v>-0.10146486208817727</v>
      </c>
      <c r="U55" s="30">
        <f t="shared" si="3"/>
        <v>0.692344819130891</v>
      </c>
      <c r="V55" s="31">
        <f t="shared" si="0"/>
        <v>0.10655517636852634</v>
      </c>
    </row>
    <row r="56" spans="13:22" ht="12.75">
      <c r="M56" s="33">
        <v>49</v>
      </c>
      <c r="N56" s="28">
        <f t="shared" si="1"/>
        <v>49849</v>
      </c>
      <c r="O56" s="28">
        <v>20768</v>
      </c>
      <c r="P56" s="28">
        <v>22482</v>
      </c>
      <c r="Q56" s="28">
        <v>3139</v>
      </c>
      <c r="R56" s="28">
        <v>3460</v>
      </c>
      <c r="S56" s="30">
        <f t="shared" si="5"/>
        <v>-0.6446076035017637</v>
      </c>
      <c r="T56" s="30">
        <f t="shared" si="2"/>
        <v>-0.09742985686594936</v>
      </c>
      <c r="U56" s="30">
        <f t="shared" si="3"/>
        <v>0.6978075954317533</v>
      </c>
      <c r="V56" s="31">
        <f t="shared" si="0"/>
        <v>0.10739321591468137</v>
      </c>
    </row>
    <row r="57" spans="13:22" ht="12.75">
      <c r="M57" s="33">
        <v>50</v>
      </c>
      <c r="N57" s="28">
        <f t="shared" si="1"/>
        <v>49793</v>
      </c>
      <c r="O57" s="28">
        <v>20848</v>
      </c>
      <c r="P57" s="28">
        <v>22801</v>
      </c>
      <c r="Q57" s="28">
        <v>2846</v>
      </c>
      <c r="R57" s="28">
        <v>3298</v>
      </c>
      <c r="S57" s="30">
        <f t="shared" si="5"/>
        <v>-0.6470906836385194</v>
      </c>
      <c r="T57" s="30">
        <f t="shared" si="2"/>
        <v>-0.08833557586508184</v>
      </c>
      <c r="U57" s="30">
        <f t="shared" si="3"/>
        <v>0.7077088774770665</v>
      </c>
      <c r="V57" s="31">
        <f t="shared" si="0"/>
        <v>0.1023649786377512</v>
      </c>
    </row>
    <row r="58" spans="13:22" ht="12.75">
      <c r="M58" s="34">
        <v>51</v>
      </c>
      <c r="N58" s="28">
        <f t="shared" si="1"/>
        <v>49176</v>
      </c>
      <c r="O58" s="28">
        <v>20755</v>
      </c>
      <c r="P58" s="28">
        <v>23199</v>
      </c>
      <c r="Q58" s="28">
        <v>2501</v>
      </c>
      <c r="R58" s="28">
        <v>2721</v>
      </c>
      <c r="S58" s="30">
        <f t="shared" si="5"/>
        <v>-0.644204102979541</v>
      </c>
      <c r="T58" s="30">
        <f t="shared" si="2"/>
        <v>-0.07762729277532315</v>
      </c>
      <c r="U58" s="30">
        <f t="shared" si="3"/>
        <v>0.7200622011574257</v>
      </c>
      <c r="V58" s="31">
        <f t="shared" si="0"/>
        <v>0.08445576315140116</v>
      </c>
    </row>
    <row r="59" spans="13:22" ht="12.75">
      <c r="M59" s="33">
        <v>52</v>
      </c>
      <c r="N59" s="28">
        <f t="shared" si="1"/>
        <v>49328</v>
      </c>
      <c r="O59" s="28">
        <v>20817</v>
      </c>
      <c r="P59" s="28">
        <v>23442</v>
      </c>
      <c r="Q59" s="28">
        <v>2347</v>
      </c>
      <c r="R59" s="28">
        <v>2722</v>
      </c>
      <c r="S59" s="30">
        <f t="shared" si="5"/>
        <v>-0.6461284900855266</v>
      </c>
      <c r="T59" s="30">
        <f t="shared" si="2"/>
        <v>-0.07284736351206854</v>
      </c>
      <c r="U59" s="30">
        <f t="shared" si="3"/>
        <v>0.727604557072821</v>
      </c>
      <c r="V59" s="31">
        <f t="shared" si="0"/>
        <v>0.08448680165311061</v>
      </c>
    </row>
    <row r="60" spans="13:22" ht="12.75">
      <c r="M60" s="34">
        <v>53</v>
      </c>
      <c r="N60" s="28">
        <f t="shared" si="1"/>
        <v>49550</v>
      </c>
      <c r="O60" s="28">
        <v>20958</v>
      </c>
      <c r="P60" s="28">
        <v>23797</v>
      </c>
      <c r="Q60" s="28">
        <v>2146</v>
      </c>
      <c r="R60" s="28">
        <v>2649</v>
      </c>
      <c r="S60" s="30">
        <f t="shared" si="5"/>
        <v>-0.6505049188265584</v>
      </c>
      <c r="T60" s="30">
        <f t="shared" si="2"/>
        <v>-0.06660862466847</v>
      </c>
      <c r="U60" s="30">
        <f t="shared" si="3"/>
        <v>0.7386232251796742</v>
      </c>
      <c r="V60" s="31">
        <f t="shared" si="0"/>
        <v>0.08222099102832107</v>
      </c>
    </row>
    <row r="61" spans="13:22" ht="12.75">
      <c r="M61" s="33">
        <v>54</v>
      </c>
      <c r="N61" s="28">
        <f t="shared" si="1"/>
        <v>47494</v>
      </c>
      <c r="O61" s="28">
        <v>19980</v>
      </c>
      <c r="P61" s="28">
        <v>22959</v>
      </c>
      <c r="Q61" s="28">
        <v>2023</v>
      </c>
      <c r="R61" s="28">
        <v>2532</v>
      </c>
      <c r="S61" s="30">
        <f t="shared" si="5"/>
        <v>-0.6201492641547207</v>
      </c>
      <c r="T61" s="30">
        <f t="shared" si="2"/>
        <v>-0.06279088895820821</v>
      </c>
      <c r="U61" s="30">
        <f t="shared" si="3"/>
        <v>0.7126129607471589</v>
      </c>
      <c r="V61" s="31">
        <f t="shared" si="0"/>
        <v>0.07858948632831596</v>
      </c>
    </row>
    <row r="62" spans="13:22" ht="12.75">
      <c r="M62" s="33">
        <v>55</v>
      </c>
      <c r="N62" s="28">
        <f t="shared" si="1"/>
        <v>46026</v>
      </c>
      <c r="O62" s="28">
        <v>19456</v>
      </c>
      <c r="P62" s="28">
        <v>22367</v>
      </c>
      <c r="Q62" s="28">
        <v>1877</v>
      </c>
      <c r="R62" s="28">
        <v>2326</v>
      </c>
      <c r="S62" s="30">
        <f t="shared" si="5"/>
        <v>-0.6038850892589713</v>
      </c>
      <c r="T62" s="30">
        <f t="shared" si="2"/>
        <v>-0.058259267708629166</v>
      </c>
      <c r="U62" s="30">
        <f t="shared" si="3"/>
        <v>0.6942381677351671</v>
      </c>
      <c r="V62" s="31">
        <f t="shared" si="0"/>
        <v>0.0721955549761702</v>
      </c>
    </row>
    <row r="63" spans="13:22" ht="12.75">
      <c r="M63" s="34">
        <v>56</v>
      </c>
      <c r="N63" s="28">
        <f t="shared" si="1"/>
        <v>43854</v>
      </c>
      <c r="O63" s="28">
        <v>18664</v>
      </c>
      <c r="P63" s="28">
        <v>21493</v>
      </c>
      <c r="Q63" s="28">
        <v>1644</v>
      </c>
      <c r="R63" s="28">
        <v>2053</v>
      </c>
      <c r="S63" s="30">
        <f t="shared" si="5"/>
        <v>-0.5793025959050905</v>
      </c>
      <c r="T63" s="30">
        <f t="shared" si="2"/>
        <v>-0.051027296810328374</v>
      </c>
      <c r="U63" s="30">
        <f t="shared" si="3"/>
        <v>0.6671105172411117</v>
      </c>
      <c r="V63" s="31">
        <f t="shared" si="0"/>
        <v>0.06372204400949158</v>
      </c>
    </row>
    <row r="64" spans="13:22" ht="12.75">
      <c r="M64" s="33">
        <v>57</v>
      </c>
      <c r="N64" s="28">
        <f t="shared" si="1"/>
        <v>43593</v>
      </c>
      <c r="O64" s="28">
        <v>18694</v>
      </c>
      <c r="P64" s="28">
        <v>21263</v>
      </c>
      <c r="Q64" s="28">
        <v>1540</v>
      </c>
      <c r="R64" s="28">
        <v>2096</v>
      </c>
      <c r="S64" s="30">
        <f t="shared" si="5"/>
        <v>-0.5802337509563739</v>
      </c>
      <c r="T64" s="30">
        <f t="shared" si="2"/>
        <v>-0.047799292632546043</v>
      </c>
      <c r="U64" s="30">
        <f t="shared" si="3"/>
        <v>0.6599716618479393</v>
      </c>
      <c r="V64" s="31">
        <f t="shared" si="0"/>
        <v>0.06505669958299773</v>
      </c>
    </row>
    <row r="65" spans="13:22" ht="12.75">
      <c r="M65" s="34">
        <v>58</v>
      </c>
      <c r="N65" s="28">
        <f t="shared" si="1"/>
        <v>42058</v>
      </c>
      <c r="O65" s="28">
        <v>17853</v>
      </c>
      <c r="P65" s="28">
        <v>20930</v>
      </c>
      <c r="Q65" s="28">
        <v>1406</v>
      </c>
      <c r="R65" s="28">
        <v>1869</v>
      </c>
      <c r="S65" s="30">
        <f t="shared" si="5"/>
        <v>-0.5541303710187302</v>
      </c>
      <c r="T65" s="30">
        <f t="shared" si="2"/>
        <v>-0.043640133403480344</v>
      </c>
      <c r="U65" s="30">
        <f t="shared" si="3"/>
        <v>0.649635840778694</v>
      </c>
      <c r="V65" s="31">
        <f t="shared" si="0"/>
        <v>0.0580109596949536</v>
      </c>
    </row>
    <row r="66" spans="13:22" ht="12.75">
      <c r="M66" s="33">
        <v>59</v>
      </c>
      <c r="N66" s="28">
        <f t="shared" si="1"/>
        <v>40779</v>
      </c>
      <c r="O66" s="28">
        <v>17433</v>
      </c>
      <c r="P66" s="28">
        <v>20309</v>
      </c>
      <c r="Q66" s="28">
        <v>1293</v>
      </c>
      <c r="R66" s="28">
        <v>1744</v>
      </c>
      <c r="S66" s="30">
        <f t="shared" si="5"/>
        <v>-0.541094200300763</v>
      </c>
      <c r="T66" s="30">
        <f t="shared" si="2"/>
        <v>-0.04013278271031301</v>
      </c>
      <c r="U66" s="30">
        <f t="shared" si="3"/>
        <v>0.6303609312171283</v>
      </c>
      <c r="V66" s="31">
        <f t="shared" si="0"/>
        <v>0.05413114698127292</v>
      </c>
    </row>
    <row r="67" spans="13:22" ht="12.75">
      <c r="M67" s="33">
        <v>60</v>
      </c>
      <c r="N67" s="28">
        <f t="shared" si="1"/>
        <v>39730</v>
      </c>
      <c r="O67" s="28">
        <v>16678</v>
      </c>
      <c r="P67" s="28">
        <v>20267</v>
      </c>
      <c r="Q67" s="28">
        <v>1130</v>
      </c>
      <c r="R67" s="28">
        <v>1655</v>
      </c>
      <c r="S67" s="30">
        <f t="shared" si="5"/>
        <v>-0.5176601315101318</v>
      </c>
      <c r="T67" s="30">
        <f t="shared" si="2"/>
        <v>-0.035073506931673396</v>
      </c>
      <c r="U67" s="30">
        <f t="shared" si="3"/>
        <v>0.6290573141453316</v>
      </c>
      <c r="V67" s="31">
        <f t="shared" si="0"/>
        <v>0.05136872032913227</v>
      </c>
    </row>
    <row r="68" spans="13:22" ht="12.75">
      <c r="M68" s="34">
        <v>61</v>
      </c>
      <c r="N68" s="28">
        <f t="shared" si="1"/>
        <v>36577</v>
      </c>
      <c r="O68" s="28">
        <v>15512</v>
      </c>
      <c r="P68" s="28">
        <v>18504</v>
      </c>
      <c r="Q68" s="28">
        <v>1034</v>
      </c>
      <c r="R68" s="28">
        <v>1527</v>
      </c>
      <c r="S68" s="30">
        <f t="shared" si="5"/>
        <v>-0.4814692385169183</v>
      </c>
      <c r="T68" s="30">
        <f t="shared" si="2"/>
        <v>-0.03209381076756663</v>
      </c>
      <c r="U68" s="30">
        <f t="shared" si="3"/>
        <v>0.5743364356315792</v>
      </c>
      <c r="V68" s="31">
        <f t="shared" si="0"/>
        <v>0.04739579211032325</v>
      </c>
    </row>
    <row r="69" spans="13:22" ht="12.75">
      <c r="M69" s="33">
        <v>62</v>
      </c>
      <c r="N69" s="28">
        <f t="shared" si="1"/>
        <v>35305</v>
      </c>
      <c r="O69" s="28">
        <v>14676</v>
      </c>
      <c r="P69" s="28">
        <v>18300</v>
      </c>
      <c r="Q69" s="28">
        <v>959</v>
      </c>
      <c r="R69" s="28">
        <v>1370</v>
      </c>
      <c r="S69" s="30">
        <f t="shared" si="5"/>
        <v>-0.45552105108782187</v>
      </c>
      <c r="T69" s="30">
        <f t="shared" si="2"/>
        <v>-0.029765923139358216</v>
      </c>
      <c r="U69" s="30">
        <f t="shared" si="3"/>
        <v>0.5680045812828524</v>
      </c>
      <c r="V69" s="31">
        <f t="shared" si="0"/>
        <v>0.04252274734194031</v>
      </c>
    </row>
    <row r="70" spans="13:22" ht="12.75">
      <c r="M70" s="34">
        <v>63</v>
      </c>
      <c r="N70" s="28">
        <f t="shared" si="1"/>
        <v>32952</v>
      </c>
      <c r="O70" s="28">
        <v>13558</v>
      </c>
      <c r="P70" s="28">
        <v>17293</v>
      </c>
      <c r="Q70" s="28">
        <v>868</v>
      </c>
      <c r="R70" s="28">
        <v>1233</v>
      </c>
      <c r="S70" s="30">
        <f t="shared" si="5"/>
        <v>-0.4208200061766618</v>
      </c>
      <c r="T70" s="30">
        <f t="shared" si="2"/>
        <v>-0.02694141948379868</v>
      </c>
      <c r="U70" s="30">
        <f t="shared" si="3"/>
        <v>0.5367488100614407</v>
      </c>
      <c r="V70" s="31">
        <f t="shared" si="0"/>
        <v>0.03827047260774628</v>
      </c>
    </row>
    <row r="71" spans="13:22" ht="12.75">
      <c r="M71" s="33">
        <v>64</v>
      </c>
      <c r="N71" s="28">
        <f t="shared" si="1"/>
        <v>32192</v>
      </c>
      <c r="O71" s="28">
        <v>13392</v>
      </c>
      <c r="P71" s="28">
        <v>16991</v>
      </c>
      <c r="Q71" s="28">
        <v>687</v>
      </c>
      <c r="R71" s="28">
        <v>1122</v>
      </c>
      <c r="S71" s="30">
        <f t="shared" si="5"/>
        <v>-0.4156676148928939</v>
      </c>
      <c r="T71" s="30">
        <f t="shared" si="2"/>
        <v>-0.021323450674389045</v>
      </c>
      <c r="U71" s="30">
        <f t="shared" si="3"/>
        <v>0.5273751825451882</v>
      </c>
      <c r="V71" s="31">
        <f aca="true" t="shared" si="6" ref="V71:V108">(-1*(R71*100/N$5))*-1</f>
        <v>0.03482519891799783</v>
      </c>
    </row>
    <row r="72" spans="13:22" ht="12.75">
      <c r="M72" s="33">
        <v>65</v>
      </c>
      <c r="N72" s="28">
        <f aca="true" t="shared" si="7" ref="N72:N108">O72+P72+Q72+R72</f>
        <v>31894</v>
      </c>
      <c r="O72" s="28">
        <v>13231</v>
      </c>
      <c r="P72" s="28">
        <v>16978</v>
      </c>
      <c r="Q72" s="28">
        <v>670</v>
      </c>
      <c r="R72" s="28">
        <v>1015</v>
      </c>
      <c r="S72" s="30">
        <f t="shared" si="5"/>
        <v>-0.4106704161176732</v>
      </c>
      <c r="T72" s="30">
        <f aca="true" t="shared" si="8" ref="T72:T108">-1*(Q72*100/N$5)</f>
        <v>-0.020795796145328473</v>
      </c>
      <c r="U72" s="30">
        <f aca="true" t="shared" si="9" ref="U72:U108">(-1*(P72*100/N$5))*-1</f>
        <v>0.5269716820229654</v>
      </c>
      <c r="V72" s="31">
        <f t="shared" si="6"/>
        <v>0.03150407923508716</v>
      </c>
    </row>
    <row r="73" spans="13:22" ht="12.75">
      <c r="M73" s="34">
        <v>66</v>
      </c>
      <c r="N73" s="28">
        <f t="shared" si="7"/>
        <v>29849</v>
      </c>
      <c r="O73" s="28">
        <v>12400</v>
      </c>
      <c r="P73" s="28">
        <v>16010</v>
      </c>
      <c r="Q73" s="28">
        <v>560</v>
      </c>
      <c r="R73" s="28">
        <v>879</v>
      </c>
      <c r="S73" s="30">
        <f t="shared" si="5"/>
        <v>-0.384877421197124</v>
      </c>
      <c r="T73" s="30">
        <f t="shared" si="8"/>
        <v>-0.01738156095728947</v>
      </c>
      <c r="U73" s="30">
        <f t="shared" si="9"/>
        <v>0.49692641236822216</v>
      </c>
      <c r="V73" s="31">
        <f t="shared" si="6"/>
        <v>0.02728284300260258</v>
      </c>
    </row>
    <row r="74" spans="13:22" ht="12.75">
      <c r="M74" s="33">
        <v>67</v>
      </c>
      <c r="N74" s="28">
        <f t="shared" si="7"/>
        <v>29685</v>
      </c>
      <c r="O74" s="28">
        <v>12302</v>
      </c>
      <c r="P74" s="28">
        <v>16036</v>
      </c>
      <c r="Q74" s="28">
        <v>531</v>
      </c>
      <c r="R74" s="28">
        <v>816</v>
      </c>
      <c r="S74" s="30">
        <f t="shared" si="5"/>
        <v>-0.3818356480295983</v>
      </c>
      <c r="T74" s="30">
        <f t="shared" si="8"/>
        <v>-0.01648144440771555</v>
      </c>
      <c r="U74" s="30">
        <f t="shared" si="9"/>
        <v>0.49773341341266775</v>
      </c>
      <c r="V74" s="31">
        <f t="shared" si="6"/>
        <v>0.025327417394907514</v>
      </c>
    </row>
    <row r="75" spans="13:22" ht="12.75">
      <c r="M75" s="34">
        <v>68</v>
      </c>
      <c r="N75" s="28">
        <f t="shared" si="7"/>
        <v>30922</v>
      </c>
      <c r="O75" s="28">
        <v>12578</v>
      </c>
      <c r="P75" s="28">
        <v>17138</v>
      </c>
      <c r="Q75" s="28">
        <v>458</v>
      </c>
      <c r="R75" s="28">
        <v>748</v>
      </c>
      <c r="S75" s="30">
        <f t="shared" si="5"/>
        <v>-0.39040227450140524</v>
      </c>
      <c r="T75" s="30">
        <f t="shared" si="8"/>
        <v>-0.014215633782926031</v>
      </c>
      <c r="U75" s="30">
        <f t="shared" si="9"/>
        <v>0.5319378422964767</v>
      </c>
      <c r="V75" s="31">
        <f t="shared" si="6"/>
        <v>0.02321679927866522</v>
      </c>
    </row>
    <row r="76" spans="13:22" ht="12.75">
      <c r="M76" s="33">
        <v>69</v>
      </c>
      <c r="N76" s="28">
        <f t="shared" si="7"/>
        <v>32266</v>
      </c>
      <c r="O76" s="28">
        <v>13388</v>
      </c>
      <c r="P76" s="28">
        <v>17847</v>
      </c>
      <c r="Q76" s="28">
        <v>358</v>
      </c>
      <c r="R76" s="28">
        <v>673</v>
      </c>
      <c r="S76" s="30">
        <f t="shared" si="5"/>
        <v>-0.4155434608860561</v>
      </c>
      <c r="T76" s="30">
        <f t="shared" si="8"/>
        <v>-0.011111783611981483</v>
      </c>
      <c r="U76" s="30">
        <f t="shared" si="9"/>
        <v>0.5539441400084735</v>
      </c>
      <c r="V76" s="31">
        <f t="shared" si="6"/>
        <v>0.02088891165045681</v>
      </c>
    </row>
    <row r="77" spans="13:22" ht="12.75">
      <c r="M77" s="33">
        <v>70</v>
      </c>
      <c r="N77" s="28">
        <f t="shared" si="7"/>
        <v>29761</v>
      </c>
      <c r="O77" s="28">
        <v>12265</v>
      </c>
      <c r="P77" s="28">
        <v>16542</v>
      </c>
      <c r="Q77" s="28">
        <v>351</v>
      </c>
      <c r="R77" s="28">
        <v>603</v>
      </c>
      <c r="S77" s="30">
        <f t="shared" si="5"/>
        <v>-0.3806872234663488</v>
      </c>
      <c r="T77" s="30">
        <f t="shared" si="8"/>
        <v>-0.010894514100015363</v>
      </c>
      <c r="U77" s="30">
        <f t="shared" si="9"/>
        <v>0.5134388952776472</v>
      </c>
      <c r="V77" s="31">
        <f t="shared" si="6"/>
        <v>0.018716216530795627</v>
      </c>
    </row>
    <row r="78" spans="13:22" ht="12.75">
      <c r="M78" s="34">
        <v>71</v>
      </c>
      <c r="N78" s="28">
        <f t="shared" si="7"/>
        <v>28610</v>
      </c>
      <c r="O78" s="28">
        <v>11572</v>
      </c>
      <c r="P78" s="28">
        <v>16203</v>
      </c>
      <c r="Q78" s="28">
        <v>313</v>
      </c>
      <c r="R78" s="28">
        <v>522</v>
      </c>
      <c r="S78" s="30">
        <f t="shared" si="5"/>
        <v>-0.35917754178170314</v>
      </c>
      <c r="T78" s="30">
        <f t="shared" si="8"/>
        <v>-0.009715051035056436</v>
      </c>
      <c r="U78" s="30">
        <f t="shared" si="9"/>
        <v>0.5029168431981451</v>
      </c>
      <c r="V78" s="31">
        <f t="shared" si="6"/>
        <v>0.01620209789233054</v>
      </c>
    </row>
    <row r="79" spans="13:22" ht="12.75">
      <c r="M79" s="33">
        <v>72</v>
      </c>
      <c r="N79" s="28">
        <f t="shared" si="7"/>
        <v>30099</v>
      </c>
      <c r="O79" s="28">
        <v>12284</v>
      </c>
      <c r="P79" s="28">
        <v>17072</v>
      </c>
      <c r="Q79" s="28">
        <v>293</v>
      </c>
      <c r="R79" s="28">
        <v>450</v>
      </c>
      <c r="S79" s="30">
        <f t="shared" si="5"/>
        <v>-0.3812769549988283</v>
      </c>
      <c r="T79" s="30">
        <f t="shared" si="8"/>
        <v>-0.009094281000867526</v>
      </c>
      <c r="U79" s="30">
        <f t="shared" si="9"/>
        <v>0.5298893011836533</v>
      </c>
      <c r="V79" s="31">
        <f t="shared" si="6"/>
        <v>0.013967325769250466</v>
      </c>
    </row>
    <row r="80" spans="13:22" ht="12.75">
      <c r="M80" s="34">
        <v>73</v>
      </c>
      <c r="N80" s="28">
        <f t="shared" si="7"/>
        <v>29543</v>
      </c>
      <c r="O80" s="28">
        <v>11995</v>
      </c>
      <c r="P80" s="28">
        <v>16892</v>
      </c>
      <c r="Q80" s="28">
        <v>242</v>
      </c>
      <c r="R80" s="28">
        <v>414</v>
      </c>
      <c r="S80" s="30">
        <f t="shared" si="5"/>
        <v>-0.37230682800479853</v>
      </c>
      <c r="T80" s="30">
        <f t="shared" si="8"/>
        <v>-0.007511317413685807</v>
      </c>
      <c r="U80" s="30">
        <f t="shared" si="9"/>
        <v>0.5243023708759531</v>
      </c>
      <c r="V80" s="31">
        <f t="shared" si="6"/>
        <v>0.01284993970771043</v>
      </c>
    </row>
    <row r="81" spans="13:22" ht="12.75">
      <c r="M81" s="33">
        <v>74</v>
      </c>
      <c r="N81" s="28">
        <f t="shared" si="7"/>
        <v>28850</v>
      </c>
      <c r="O81" s="28">
        <v>11658</v>
      </c>
      <c r="P81" s="28">
        <v>16562</v>
      </c>
      <c r="Q81" s="28">
        <v>240</v>
      </c>
      <c r="R81" s="28">
        <v>390</v>
      </c>
      <c r="S81" s="30">
        <f t="shared" si="5"/>
        <v>-0.36184685292871543</v>
      </c>
      <c r="T81" s="30">
        <f t="shared" si="8"/>
        <v>-0.007449240410266915</v>
      </c>
      <c r="U81" s="30">
        <f t="shared" si="9"/>
        <v>0.5140596653118361</v>
      </c>
      <c r="V81" s="31">
        <f t="shared" si="6"/>
        <v>0.012105015666683738</v>
      </c>
    </row>
    <row r="82" spans="13:22" ht="12.75">
      <c r="M82" s="33">
        <v>75</v>
      </c>
      <c r="N82" s="28">
        <f t="shared" si="7"/>
        <v>25208</v>
      </c>
      <c r="O82" s="28">
        <v>10196</v>
      </c>
      <c r="P82" s="28">
        <v>14433</v>
      </c>
      <c r="Q82" s="28">
        <v>210</v>
      </c>
      <c r="R82" s="28">
        <v>369</v>
      </c>
      <c r="S82" s="30">
        <f t="shared" si="5"/>
        <v>-0.31646856342950613</v>
      </c>
      <c r="T82" s="30">
        <f t="shared" si="8"/>
        <v>-0.006518085358983551</v>
      </c>
      <c r="U82" s="30">
        <f t="shared" si="9"/>
        <v>0.4479786951724266</v>
      </c>
      <c r="V82" s="31">
        <f t="shared" si="6"/>
        <v>0.011453207130785382</v>
      </c>
    </row>
    <row r="83" spans="13:22" ht="12.75">
      <c r="M83" s="34">
        <v>76</v>
      </c>
      <c r="N83" s="28">
        <f t="shared" si="7"/>
        <v>23241</v>
      </c>
      <c r="O83" s="28">
        <v>9365</v>
      </c>
      <c r="P83" s="28">
        <v>13356</v>
      </c>
      <c r="Q83" s="28">
        <v>204</v>
      </c>
      <c r="R83" s="28">
        <v>316</v>
      </c>
      <c r="S83" s="30">
        <f t="shared" si="5"/>
        <v>-0.2906755685089569</v>
      </c>
      <c r="T83" s="30">
        <f t="shared" si="8"/>
        <v>-0.006331854348726879</v>
      </c>
      <c r="U83" s="30">
        <f t="shared" si="9"/>
        <v>0.41455022883135384</v>
      </c>
      <c r="V83" s="31">
        <f t="shared" si="6"/>
        <v>0.009808166540184772</v>
      </c>
    </row>
    <row r="84" spans="13:22" ht="12.75">
      <c r="M84" s="33">
        <v>77</v>
      </c>
      <c r="N84" s="28">
        <f t="shared" si="7"/>
        <v>29497</v>
      </c>
      <c r="O84" s="28">
        <v>11710</v>
      </c>
      <c r="P84" s="28">
        <v>17260</v>
      </c>
      <c r="Q84" s="28">
        <v>207</v>
      </c>
      <c r="R84" s="28">
        <v>320</v>
      </c>
      <c r="S84" s="30">
        <f t="shared" si="5"/>
        <v>-0.3634608550176066</v>
      </c>
      <c r="T84" s="30">
        <f t="shared" si="8"/>
        <v>-0.006424969853855215</v>
      </c>
      <c r="U84" s="30">
        <f t="shared" si="9"/>
        <v>0.535724539505029</v>
      </c>
      <c r="V84" s="31">
        <f t="shared" si="6"/>
        <v>0.009932320547022554</v>
      </c>
    </row>
    <row r="85" spans="13:22" ht="12.75">
      <c r="M85" s="34">
        <v>78</v>
      </c>
      <c r="N85" s="28">
        <f t="shared" si="7"/>
        <v>18273</v>
      </c>
      <c r="O85" s="28">
        <v>6934</v>
      </c>
      <c r="P85" s="28">
        <v>10889</v>
      </c>
      <c r="Q85" s="28">
        <v>185</v>
      </c>
      <c r="R85" s="28">
        <v>265</v>
      </c>
      <c r="S85" s="30">
        <f t="shared" si="5"/>
        <v>-0.21522097085329497</v>
      </c>
      <c r="T85" s="30">
        <f t="shared" si="8"/>
        <v>-0.005742122816247414</v>
      </c>
      <c r="U85" s="30">
        <f t="shared" si="9"/>
        <v>0.33797824511415187</v>
      </c>
      <c r="V85" s="31">
        <f t="shared" si="6"/>
        <v>0.008225202953003052</v>
      </c>
    </row>
    <row r="86" spans="13:22" ht="12.75">
      <c r="M86" s="33">
        <v>79</v>
      </c>
      <c r="N86" s="28">
        <f t="shared" si="7"/>
        <v>21371</v>
      </c>
      <c r="O86" s="28">
        <v>8262</v>
      </c>
      <c r="P86" s="28">
        <v>12745</v>
      </c>
      <c r="Q86" s="28">
        <v>145</v>
      </c>
      <c r="R86" s="28">
        <v>219</v>
      </c>
      <c r="S86" s="30">
        <f t="shared" si="5"/>
        <v>-0.25644010112343857</v>
      </c>
      <c r="T86" s="30">
        <f t="shared" si="8"/>
        <v>-0.004500582747869595</v>
      </c>
      <c r="U86" s="30">
        <f t="shared" si="9"/>
        <v>0.39558570428688267</v>
      </c>
      <c r="V86" s="31">
        <f t="shared" si="6"/>
        <v>0.006797431874368561</v>
      </c>
    </row>
    <row r="87" spans="13:22" ht="12.75">
      <c r="M87" s="33">
        <v>80</v>
      </c>
      <c r="N87" s="28">
        <f t="shared" si="7"/>
        <v>22974</v>
      </c>
      <c r="O87" s="28">
        <v>8688</v>
      </c>
      <c r="P87" s="28">
        <v>13955</v>
      </c>
      <c r="Q87" s="28">
        <v>129</v>
      </c>
      <c r="R87" s="28">
        <v>202</v>
      </c>
      <c r="S87" s="30">
        <f t="shared" si="5"/>
        <v>-0.2696625028516623</v>
      </c>
      <c r="T87" s="30">
        <f t="shared" si="8"/>
        <v>-0.004003966720518467</v>
      </c>
      <c r="U87" s="30">
        <f t="shared" si="9"/>
        <v>0.4331422913553117</v>
      </c>
      <c r="V87" s="31">
        <f t="shared" si="6"/>
        <v>0.006269777345307987</v>
      </c>
    </row>
    <row r="88" spans="13:22" ht="12.75">
      <c r="M88" s="34">
        <v>81</v>
      </c>
      <c r="N88" s="28">
        <f t="shared" si="7"/>
        <v>24397</v>
      </c>
      <c r="O88" s="28">
        <v>9079</v>
      </c>
      <c r="P88" s="28">
        <v>15018</v>
      </c>
      <c r="Q88" s="28">
        <v>111</v>
      </c>
      <c r="R88" s="28">
        <v>189</v>
      </c>
      <c r="S88" s="30">
        <f t="shared" si="5"/>
        <v>-0.2817985570200555</v>
      </c>
      <c r="T88" s="30">
        <f t="shared" si="8"/>
        <v>-0.0034452736897484485</v>
      </c>
      <c r="U88" s="30">
        <f t="shared" si="9"/>
        <v>0.46613621867245225</v>
      </c>
      <c r="V88" s="31">
        <f t="shared" si="6"/>
        <v>0.005866276823085196</v>
      </c>
    </row>
    <row r="89" spans="13:22" ht="12.75">
      <c r="M89" s="33">
        <v>82</v>
      </c>
      <c r="N89" s="28">
        <f t="shared" si="7"/>
        <v>22624</v>
      </c>
      <c r="O89" s="28">
        <v>8392</v>
      </c>
      <c r="P89" s="28">
        <v>13955</v>
      </c>
      <c r="Q89" s="28">
        <v>110</v>
      </c>
      <c r="R89" s="28">
        <v>167</v>
      </c>
      <c r="S89" s="30">
        <f t="shared" si="5"/>
        <v>-0.2604751063456665</v>
      </c>
      <c r="T89" s="30">
        <f t="shared" si="8"/>
        <v>-0.003414235188039003</v>
      </c>
      <c r="U89" s="30">
        <f t="shared" si="9"/>
        <v>0.4331422913553117</v>
      </c>
      <c r="V89" s="31">
        <f t="shared" si="6"/>
        <v>0.005183429785477396</v>
      </c>
    </row>
    <row r="90" spans="13:22" ht="12.75">
      <c r="M90" s="34">
        <v>83</v>
      </c>
      <c r="N90" s="28">
        <f t="shared" si="7"/>
        <v>21968</v>
      </c>
      <c r="O90" s="28">
        <v>8121</v>
      </c>
      <c r="P90" s="28">
        <v>13617</v>
      </c>
      <c r="Q90" s="28">
        <v>70</v>
      </c>
      <c r="R90" s="28">
        <v>160</v>
      </c>
      <c r="S90" s="30">
        <f t="shared" si="5"/>
        <v>-0.25206367238240673</v>
      </c>
      <c r="T90" s="30">
        <f t="shared" si="8"/>
        <v>-0.002172695119661184</v>
      </c>
      <c r="U90" s="30">
        <f t="shared" si="9"/>
        <v>0.4226512777775191</v>
      </c>
      <c r="V90" s="31">
        <f t="shared" si="6"/>
        <v>0.004966160273511277</v>
      </c>
    </row>
    <row r="91" spans="13:22" ht="12.75">
      <c r="M91" s="33">
        <v>84</v>
      </c>
      <c r="N91" s="28">
        <f t="shared" si="7"/>
        <v>21437</v>
      </c>
      <c r="O91" s="28">
        <v>7621</v>
      </c>
      <c r="P91" s="28">
        <v>13608</v>
      </c>
      <c r="Q91" s="28">
        <v>72</v>
      </c>
      <c r="R91" s="28">
        <v>136</v>
      </c>
      <c r="S91" s="30">
        <f t="shared" si="5"/>
        <v>-0.236544421527684</v>
      </c>
      <c r="T91" s="30">
        <f t="shared" si="8"/>
        <v>-0.0022347721230800747</v>
      </c>
      <c r="U91" s="30">
        <f t="shared" si="9"/>
        <v>0.4223719312621341</v>
      </c>
      <c r="V91" s="31">
        <f t="shared" si="6"/>
        <v>0.004221236232484585</v>
      </c>
    </row>
    <row r="92" spans="13:22" ht="12.75">
      <c r="M92" s="33">
        <v>85</v>
      </c>
      <c r="N92" s="28">
        <f t="shared" si="7"/>
        <v>19955</v>
      </c>
      <c r="O92" s="28">
        <v>7183</v>
      </c>
      <c r="P92" s="28">
        <v>12593</v>
      </c>
      <c r="Q92" s="28">
        <v>75</v>
      </c>
      <c r="R92" s="28">
        <v>104</v>
      </c>
      <c r="S92" s="30">
        <f aca="true" t="shared" si="10" ref="S92:S108">-1*(O92*100/N$5)</f>
        <v>-0.2229495577789469</v>
      </c>
      <c r="T92" s="30">
        <f t="shared" si="8"/>
        <v>-0.002327887628208411</v>
      </c>
      <c r="U92" s="30">
        <f t="shared" si="9"/>
        <v>0.39086785202704694</v>
      </c>
      <c r="V92" s="31">
        <f t="shared" si="6"/>
        <v>0.00322800417778233</v>
      </c>
    </row>
    <row r="93" spans="13:22" ht="12.75">
      <c r="M93" s="34">
        <v>86</v>
      </c>
      <c r="N93" s="28">
        <f t="shared" si="7"/>
        <v>17682</v>
      </c>
      <c r="O93" s="28">
        <v>6163</v>
      </c>
      <c r="P93" s="28">
        <v>11372</v>
      </c>
      <c r="Q93" s="28">
        <v>55</v>
      </c>
      <c r="R93" s="28">
        <v>92</v>
      </c>
      <c r="S93" s="30">
        <f t="shared" si="10"/>
        <v>-0.1912902860353125</v>
      </c>
      <c r="T93" s="30">
        <f t="shared" si="8"/>
        <v>-0.0017071175940195015</v>
      </c>
      <c r="U93" s="30">
        <f t="shared" si="9"/>
        <v>0.352969841439814</v>
      </c>
      <c r="V93" s="31">
        <f t="shared" si="6"/>
        <v>0.0028555421572689843</v>
      </c>
    </row>
    <row r="94" spans="13:22" ht="12.75">
      <c r="M94" s="33">
        <v>87</v>
      </c>
      <c r="N94" s="28">
        <f t="shared" si="7"/>
        <v>16135</v>
      </c>
      <c r="O94" s="28">
        <v>5443</v>
      </c>
      <c r="P94" s="28">
        <v>10535</v>
      </c>
      <c r="Q94" s="28">
        <v>65</v>
      </c>
      <c r="R94" s="28">
        <v>92</v>
      </c>
      <c r="S94" s="30">
        <f t="shared" si="10"/>
        <v>-0.16894256480451175</v>
      </c>
      <c r="T94" s="30">
        <f t="shared" si="8"/>
        <v>-0.0020175026111139563</v>
      </c>
      <c r="U94" s="30">
        <f t="shared" si="9"/>
        <v>0.32699061550900815</v>
      </c>
      <c r="V94" s="31">
        <f t="shared" si="6"/>
        <v>0.0028555421572689843</v>
      </c>
    </row>
    <row r="95" spans="13:22" ht="12.75">
      <c r="M95" s="34">
        <v>88</v>
      </c>
      <c r="N95" s="28">
        <f t="shared" si="7"/>
        <v>13924</v>
      </c>
      <c r="O95" s="28">
        <v>4555</v>
      </c>
      <c r="P95" s="28">
        <v>9261</v>
      </c>
      <c r="Q95" s="28">
        <v>31</v>
      </c>
      <c r="R95" s="28">
        <v>77</v>
      </c>
      <c r="S95" s="30">
        <f t="shared" si="10"/>
        <v>-0.14138037528652417</v>
      </c>
      <c r="T95" s="30">
        <f t="shared" si="8"/>
        <v>-0.0009621935529928099</v>
      </c>
      <c r="U95" s="30">
        <f t="shared" si="9"/>
        <v>0.28744756433117463</v>
      </c>
      <c r="V95" s="31">
        <f t="shared" si="6"/>
        <v>0.002389964631627302</v>
      </c>
    </row>
    <row r="96" spans="13:22" ht="12.75">
      <c r="M96" s="33">
        <v>89</v>
      </c>
      <c r="N96" s="28">
        <f t="shared" si="7"/>
        <v>12250</v>
      </c>
      <c r="O96" s="28">
        <v>3760</v>
      </c>
      <c r="P96" s="28">
        <v>8386</v>
      </c>
      <c r="Q96" s="28">
        <v>36</v>
      </c>
      <c r="R96" s="28">
        <v>68</v>
      </c>
      <c r="S96" s="30">
        <f t="shared" si="10"/>
        <v>-0.11670476642751501</v>
      </c>
      <c r="T96" s="30">
        <f t="shared" si="8"/>
        <v>-0.0011173860615400373</v>
      </c>
      <c r="U96" s="30">
        <f t="shared" si="9"/>
        <v>0.2602888753354098</v>
      </c>
      <c r="V96" s="31">
        <f t="shared" si="6"/>
        <v>0.0021106181162422926</v>
      </c>
    </row>
    <row r="97" spans="13:22" ht="12.75">
      <c r="M97" s="33">
        <v>90</v>
      </c>
      <c r="N97" s="28">
        <f t="shared" si="7"/>
        <v>9846</v>
      </c>
      <c r="O97" s="28">
        <v>2923</v>
      </c>
      <c r="P97" s="28">
        <v>6831</v>
      </c>
      <c r="Q97" s="28">
        <v>41</v>
      </c>
      <c r="R97" s="28">
        <v>51</v>
      </c>
      <c r="S97" s="30">
        <f t="shared" si="10"/>
        <v>-0.09072554049670914</v>
      </c>
      <c r="T97" s="30">
        <f t="shared" si="8"/>
        <v>-0.0012725785700872648</v>
      </c>
      <c r="U97" s="30">
        <f t="shared" si="9"/>
        <v>0.21202400517722209</v>
      </c>
      <c r="V97" s="31">
        <f t="shared" si="6"/>
        <v>0.0015829635871817196</v>
      </c>
    </row>
    <row r="98" spans="13:22" ht="12.75">
      <c r="M98" s="34">
        <v>91</v>
      </c>
      <c r="N98" s="28">
        <f t="shared" si="7"/>
        <v>8251</v>
      </c>
      <c r="O98" s="28">
        <v>2358</v>
      </c>
      <c r="P98" s="28">
        <v>5832</v>
      </c>
      <c r="Q98" s="28">
        <v>27</v>
      </c>
      <c r="R98" s="28">
        <v>34</v>
      </c>
      <c r="S98" s="30">
        <f t="shared" si="10"/>
        <v>-0.07318878703087245</v>
      </c>
      <c r="T98" s="30">
        <f t="shared" si="8"/>
        <v>-0.000838039546155028</v>
      </c>
      <c r="U98" s="30">
        <f t="shared" si="9"/>
        <v>0.18101654196948605</v>
      </c>
      <c r="V98" s="31">
        <f t="shared" si="6"/>
        <v>0.0010553090581211463</v>
      </c>
    </row>
    <row r="99" spans="13:22" ht="12.75">
      <c r="M99" s="33">
        <v>92</v>
      </c>
      <c r="N99" s="28">
        <f t="shared" si="7"/>
        <v>6726</v>
      </c>
      <c r="O99" s="28">
        <v>1851</v>
      </c>
      <c r="P99" s="28">
        <v>4828</v>
      </c>
      <c r="Q99" s="28">
        <v>19</v>
      </c>
      <c r="R99" s="28">
        <v>28</v>
      </c>
      <c r="S99" s="30">
        <f t="shared" si="10"/>
        <v>-0.057452266664183585</v>
      </c>
      <c r="T99" s="30">
        <f t="shared" si="8"/>
        <v>-0.0005897315324794642</v>
      </c>
      <c r="U99" s="30">
        <f t="shared" si="9"/>
        <v>0.14985388625320278</v>
      </c>
      <c r="V99" s="31">
        <f t="shared" si="6"/>
        <v>0.0008690780478644735</v>
      </c>
    </row>
    <row r="100" spans="13:22" ht="12.75">
      <c r="M100" s="34">
        <v>93</v>
      </c>
      <c r="N100" s="28">
        <f t="shared" si="7"/>
        <v>5278</v>
      </c>
      <c r="O100" s="28">
        <v>1395</v>
      </c>
      <c r="P100" s="28">
        <v>3834</v>
      </c>
      <c r="Q100" s="28">
        <v>11</v>
      </c>
      <c r="R100" s="28">
        <v>38</v>
      </c>
      <c r="S100" s="30">
        <f t="shared" si="10"/>
        <v>-0.04329870988467645</v>
      </c>
      <c r="T100" s="30">
        <f t="shared" si="8"/>
        <v>-0.00034142351880390027</v>
      </c>
      <c r="U100" s="30">
        <f t="shared" si="9"/>
        <v>0.11900161555401398</v>
      </c>
      <c r="V100" s="31">
        <f t="shared" si="6"/>
        <v>0.0011794630649589284</v>
      </c>
    </row>
    <row r="101" spans="13:22" ht="12.75">
      <c r="M101" s="33">
        <v>94</v>
      </c>
      <c r="N101" s="28">
        <f t="shared" si="7"/>
        <v>4173</v>
      </c>
      <c r="O101" s="28">
        <v>1061</v>
      </c>
      <c r="P101" s="28">
        <v>3079</v>
      </c>
      <c r="Q101" s="28">
        <v>8</v>
      </c>
      <c r="R101" s="28">
        <v>25</v>
      </c>
      <c r="S101" s="30">
        <f t="shared" si="10"/>
        <v>-0.03293185031372166</v>
      </c>
      <c r="T101" s="30">
        <f t="shared" si="8"/>
        <v>-0.00024830801367556386</v>
      </c>
      <c r="U101" s="30">
        <f t="shared" si="9"/>
        <v>0.09556754676338264</v>
      </c>
      <c r="V101" s="31">
        <f t="shared" si="6"/>
        <v>0.000775962542736137</v>
      </c>
    </row>
    <row r="102" spans="13:22" ht="12.75">
      <c r="M102" s="33">
        <v>95</v>
      </c>
      <c r="N102" s="28">
        <f t="shared" si="7"/>
        <v>3282</v>
      </c>
      <c r="O102" s="28">
        <v>749</v>
      </c>
      <c r="P102" s="28">
        <v>2507</v>
      </c>
      <c r="Q102" s="28">
        <v>7</v>
      </c>
      <c r="R102" s="28">
        <v>19</v>
      </c>
      <c r="S102" s="30">
        <f t="shared" si="10"/>
        <v>-0.023247837780374665</v>
      </c>
      <c r="T102" s="30">
        <f t="shared" si="8"/>
        <v>-0.00021726951196611837</v>
      </c>
      <c r="U102" s="30">
        <f t="shared" si="9"/>
        <v>0.07781352378557982</v>
      </c>
      <c r="V102" s="31">
        <f t="shared" si="6"/>
        <v>0.0005897315324794642</v>
      </c>
    </row>
    <row r="103" spans="13:22" ht="12.75">
      <c r="M103" s="34">
        <v>96</v>
      </c>
      <c r="N103" s="28">
        <f t="shared" si="7"/>
        <v>2278</v>
      </c>
      <c r="O103" s="28">
        <v>514</v>
      </c>
      <c r="P103" s="28">
        <v>1742</v>
      </c>
      <c r="Q103" s="28">
        <v>5</v>
      </c>
      <c r="R103" s="28">
        <v>17</v>
      </c>
      <c r="S103" s="30">
        <f t="shared" si="10"/>
        <v>-0.015953789878654978</v>
      </c>
      <c r="T103" s="30">
        <f t="shared" si="8"/>
        <v>-0.0001551925085472274</v>
      </c>
      <c r="U103" s="30">
        <f t="shared" si="9"/>
        <v>0.05406906997785403</v>
      </c>
      <c r="V103" s="31">
        <f t="shared" si="6"/>
        <v>0.0005276545290605731</v>
      </c>
    </row>
    <row r="104" spans="13:22" ht="12.75">
      <c r="M104" s="33">
        <v>97</v>
      </c>
      <c r="N104" s="28">
        <f t="shared" si="7"/>
        <v>1510</v>
      </c>
      <c r="O104" s="28">
        <v>291</v>
      </c>
      <c r="P104" s="28">
        <v>1213</v>
      </c>
      <c r="Q104" s="28">
        <v>2</v>
      </c>
      <c r="R104" s="28">
        <v>4</v>
      </c>
      <c r="S104" s="30">
        <f t="shared" si="10"/>
        <v>-0.009032203997448635</v>
      </c>
      <c r="T104" s="30">
        <f t="shared" si="8"/>
        <v>-6.207700341889097E-05</v>
      </c>
      <c r="U104" s="30">
        <f t="shared" si="9"/>
        <v>0.03764970257355737</v>
      </c>
      <c r="V104" s="31">
        <f t="shared" si="6"/>
        <v>0.00012415400683778193</v>
      </c>
    </row>
    <row r="105" spans="13:22" ht="12.75">
      <c r="M105" s="34">
        <v>98</v>
      </c>
      <c r="N105" s="28">
        <f t="shared" si="7"/>
        <v>982</v>
      </c>
      <c r="O105" s="28">
        <v>192</v>
      </c>
      <c r="P105" s="28">
        <v>777</v>
      </c>
      <c r="Q105" s="28">
        <v>3</v>
      </c>
      <c r="R105" s="28">
        <v>10</v>
      </c>
      <c r="S105" s="30">
        <f t="shared" si="10"/>
        <v>-0.005959392328213533</v>
      </c>
      <c r="T105" s="30">
        <f t="shared" si="8"/>
        <v>-9.311550512833645E-05</v>
      </c>
      <c r="U105" s="30">
        <f t="shared" si="9"/>
        <v>0.02411691582823914</v>
      </c>
      <c r="V105" s="31">
        <f t="shared" si="6"/>
        <v>0.0003103850170944548</v>
      </c>
    </row>
    <row r="106" spans="13:22" ht="12.75">
      <c r="M106" s="33">
        <v>99</v>
      </c>
      <c r="N106" s="28">
        <f t="shared" si="7"/>
        <v>667</v>
      </c>
      <c r="O106" s="28">
        <v>134</v>
      </c>
      <c r="P106" s="28">
        <v>531</v>
      </c>
      <c r="Q106" s="28">
        <v>1</v>
      </c>
      <c r="R106" s="28">
        <v>1</v>
      </c>
      <c r="S106" s="30">
        <f t="shared" si="10"/>
        <v>-0.004159159229065694</v>
      </c>
      <c r="T106" s="30">
        <f t="shared" si="8"/>
        <v>-3.103850170944548E-05</v>
      </c>
      <c r="U106" s="30">
        <f t="shared" si="9"/>
        <v>0.01648144440771555</v>
      </c>
      <c r="V106" s="31">
        <f t="shared" si="6"/>
        <v>3.103850170944548E-05</v>
      </c>
    </row>
    <row r="107" spans="13:22" ht="12.75">
      <c r="M107" s="33" t="s">
        <v>78</v>
      </c>
      <c r="N107" s="28">
        <f t="shared" si="7"/>
        <v>1383</v>
      </c>
      <c r="O107" s="28">
        <v>215</v>
      </c>
      <c r="P107" s="28">
        <v>1146</v>
      </c>
      <c r="Q107" s="28">
        <v>6</v>
      </c>
      <c r="R107" s="28">
        <v>16</v>
      </c>
      <c r="S107" s="30">
        <f t="shared" si="10"/>
        <v>-0.006673277867530778</v>
      </c>
      <c r="T107" s="30">
        <f t="shared" si="8"/>
        <v>-0.0001862310102566729</v>
      </c>
      <c r="U107" s="30">
        <f t="shared" si="9"/>
        <v>0.03557012295902452</v>
      </c>
      <c r="V107" s="31">
        <f t="shared" si="6"/>
        <v>0.0004966160273511277</v>
      </c>
    </row>
    <row r="108" spans="13:22" ht="12.75">
      <c r="M108" s="34" t="s">
        <v>88</v>
      </c>
      <c r="N108" s="28">
        <f t="shared" si="7"/>
        <v>0</v>
      </c>
      <c r="O108" s="28">
        <v>0</v>
      </c>
      <c r="P108" s="28">
        <v>0</v>
      </c>
      <c r="Q108" s="28">
        <v>0</v>
      </c>
      <c r="R108" s="28">
        <v>0</v>
      </c>
      <c r="S108" s="30">
        <f t="shared" si="10"/>
        <v>0</v>
      </c>
      <c r="T108" s="30">
        <f t="shared" si="8"/>
        <v>0</v>
      </c>
      <c r="U108" s="30">
        <f t="shared" si="9"/>
        <v>0</v>
      </c>
      <c r="V108" s="31">
        <f t="shared" si="6"/>
        <v>0</v>
      </c>
    </row>
    <row r="109" spans="13:22" ht="12.75">
      <c r="M109" s="35"/>
      <c r="N109" s="32"/>
      <c r="O109" s="32"/>
      <c r="P109" s="32"/>
      <c r="Q109" s="29"/>
      <c r="R109" s="29"/>
      <c r="S109" s="30"/>
      <c r="T109" s="30"/>
      <c r="U109" s="30"/>
      <c r="V109" s="30"/>
    </row>
    <row r="110" ht="12.75">
      <c r="M110" s="35"/>
    </row>
    <row r="111" ht="12.75">
      <c r="M111" s="35"/>
    </row>
    <row r="112" ht="12.75">
      <c r="M112" s="35"/>
    </row>
    <row r="113" ht="12.75">
      <c r="M113" s="35"/>
    </row>
    <row r="114" ht="12.75">
      <c r="M114" s="35"/>
    </row>
    <row r="115" ht="12.75">
      <c r="M115" s="35"/>
    </row>
    <row r="116" ht="12.75">
      <c r="M116" s="35"/>
    </row>
    <row r="117" ht="12.75">
      <c r="M117" s="35"/>
    </row>
    <row r="118" ht="12.75">
      <c r="M118" s="35"/>
    </row>
    <row r="119" ht="12.75">
      <c r="M119" s="35"/>
    </row>
    <row r="120" ht="12.75">
      <c r="M120" s="35"/>
    </row>
    <row r="121" ht="12.75">
      <c r="M121" s="35"/>
    </row>
    <row r="122" ht="12.75">
      <c r="M122" s="35"/>
    </row>
    <row r="123" ht="12.75">
      <c r="M123" s="35"/>
    </row>
    <row r="124" ht="12.75">
      <c r="M124" s="35"/>
    </row>
    <row r="125" ht="12.75">
      <c r="M125" s="35"/>
    </row>
    <row r="126" ht="12.75">
      <c r="M126" s="35"/>
    </row>
    <row r="127" ht="12.75">
      <c r="M127" s="35"/>
    </row>
    <row r="128" ht="12.75">
      <c r="M128" s="35"/>
    </row>
    <row r="129" ht="12.75">
      <c r="M129" s="35"/>
    </row>
    <row r="130" ht="12.75">
      <c r="M130" s="35"/>
    </row>
    <row r="131" ht="12.75">
      <c r="M131" s="35"/>
    </row>
    <row r="132" ht="12.75">
      <c r="M132" s="35"/>
    </row>
    <row r="133" ht="12.75">
      <c r="M133" s="35"/>
    </row>
    <row r="134" ht="12.75">
      <c r="M134" s="35"/>
    </row>
    <row r="135" ht="12.75">
      <c r="M135" s="35"/>
    </row>
  </sheetData>
  <sheetProtection/>
  <hyperlinks>
    <hyperlink ref="J15" location="MM!A1" display="Total Ciudad"/>
    <hyperlink ref="J16" location="'D01'!A1" display=" 01. Centro"/>
    <hyperlink ref="J17" location="'D02'!A1" display=" 02. Arganzuela"/>
    <hyperlink ref="J18" location="'D03'!A1" display=" 03. Retiro"/>
    <hyperlink ref="J19" location="'D04'!A1" display=" 04. Salamanca"/>
    <hyperlink ref="J20" location="'D05'!A1" display=" 05. Chamartín"/>
    <hyperlink ref="J21" location="'D06'!A1" display=" 06. Tetuán"/>
    <hyperlink ref="J22" location="'D07'!A1" display=" 07. Chamberí"/>
    <hyperlink ref="J23" location="'D08'!A1" display=" 08. Fuencarral - El Pardo"/>
    <hyperlink ref="J24" location="'D09'!A1" display=" 09. Moncloa - Aravaca"/>
    <hyperlink ref="J25" location="'D10'!A1" display=" 10. Latina"/>
    <hyperlink ref="J26" location="'D11'!A1" display=" 11. Carabanchel"/>
    <hyperlink ref="J27" location="'D12'!A1" display=" 12. Usera"/>
    <hyperlink ref="J28" location="'D13'!A1" display=" 13. Puente de Vallecas"/>
    <hyperlink ref="J29" location="'D14'!A1" display=" 14. Moratalaz"/>
    <hyperlink ref="J30" location="'D15'!A1" display=" 15. Ciudad Lineal"/>
    <hyperlink ref="J31" location="'D16'!A1" display=" 16. Hortaleza"/>
    <hyperlink ref="J32" location="'D17'!A1" display=" 17. Villaverde"/>
    <hyperlink ref="J33" location="'D18'!A1" display=" 18. Villa de Vallecas"/>
    <hyperlink ref="J34" location="'D19'!A1" display=" 19. Vicálvaro"/>
    <hyperlink ref="J35" location="'D20'!A1" display=" 20. San Blas"/>
    <hyperlink ref="J36" location="'D21'!A1" display=" 21. Barajas"/>
  </hyperlinks>
  <printOptions/>
  <pageMargins left="0.984251968503937" right="0.75" top="0.5905511811023623" bottom="1" header="0" footer="0"/>
  <pageSetup fitToHeight="1" fitToWidth="1" horizontalDpi="300" verticalDpi="3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">
      <selection activeCell="Q34" sqref="Q34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31</v>
      </c>
    </row>
    <row r="2" spans="1:7" ht="12" thickBot="1">
      <c r="A2" s="11" t="s">
        <v>79</v>
      </c>
      <c r="B2" s="11"/>
      <c r="G2" s="21" t="s">
        <v>86</v>
      </c>
    </row>
    <row r="3" spans="1:9" ht="11.25">
      <c r="A3" s="11" t="s">
        <v>92</v>
      </c>
      <c r="B3" s="11"/>
      <c r="I3" s="36" t="s">
        <v>89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242927</v>
      </c>
      <c r="C8" s="2">
        <f>+D8+E8</f>
        <v>223680</v>
      </c>
      <c r="D8" s="2">
        <f>SUM(D10:D31)</f>
        <v>106097</v>
      </c>
      <c r="E8" s="2">
        <f>SUM(E10:E31)</f>
        <v>117583</v>
      </c>
      <c r="F8" s="2">
        <f>+G8+H8</f>
        <v>19247</v>
      </c>
      <c r="G8" s="2">
        <f>SUM(G10:G31)</f>
        <v>8336</v>
      </c>
      <c r="H8" s="2">
        <f>SUM(H10:H31)</f>
        <v>10911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14421</v>
      </c>
      <c r="C10" s="2">
        <f>+D10+E10</f>
        <v>13412</v>
      </c>
      <c r="D10" s="10">
        <v>6924</v>
      </c>
      <c r="E10" s="10">
        <v>6488</v>
      </c>
      <c r="F10" s="2">
        <f aca="true" t="shared" si="1" ref="F10:F31">+G10+H10</f>
        <v>1009</v>
      </c>
      <c r="G10" s="10">
        <v>521</v>
      </c>
      <c r="H10" s="10">
        <v>488</v>
      </c>
      <c r="I10" s="9">
        <f>-D10/$B$8*100</f>
        <v>-2.850238960675429</v>
      </c>
      <c r="J10" s="9">
        <f>E10/$B$8*100</f>
        <v>2.670761175167849</v>
      </c>
      <c r="L10" s="9">
        <f>-G10/$B$8*100</f>
        <v>-0.21446772075561796</v>
      </c>
      <c r="M10" s="9">
        <f>H10/$B$8*100</f>
        <v>0.20088339295343868</v>
      </c>
    </row>
    <row r="11" spans="1:13" ht="11.25">
      <c r="A11" s="7" t="s">
        <v>6</v>
      </c>
      <c r="B11" s="19">
        <f t="shared" si="0"/>
        <v>15025</v>
      </c>
      <c r="C11" s="2">
        <f aca="true" t="shared" si="2" ref="C11:C31">+D11+E11</f>
        <v>14189</v>
      </c>
      <c r="D11" s="10">
        <v>7338</v>
      </c>
      <c r="E11" s="10">
        <v>6851</v>
      </c>
      <c r="F11" s="2">
        <f t="shared" si="1"/>
        <v>836</v>
      </c>
      <c r="G11" s="10">
        <v>473</v>
      </c>
      <c r="H11" s="10">
        <v>363</v>
      </c>
      <c r="I11" s="9">
        <f aca="true" t="shared" si="3" ref="I11:I30">-D11/$B$8*100</f>
        <v>-3.0206605276482232</v>
      </c>
      <c r="J11" s="9">
        <f aca="true" t="shared" si="4" ref="J11:J30">E11/$B$8*100</f>
        <v>2.820188780991821</v>
      </c>
      <c r="L11" s="9">
        <f aca="true" t="shared" si="5" ref="L11:L30">-G11/$B$8*100</f>
        <v>-0.19470869849790268</v>
      </c>
      <c r="M11" s="9">
        <f aca="true" t="shared" si="6" ref="M11:M30">H11/$B$8*100</f>
        <v>0.1494276058239718</v>
      </c>
    </row>
    <row r="12" spans="1:13" ht="11.25">
      <c r="A12" s="7" t="s">
        <v>7</v>
      </c>
      <c r="B12" s="19">
        <f t="shared" si="0"/>
        <v>11902</v>
      </c>
      <c r="C12" s="2">
        <f t="shared" si="2"/>
        <v>11232</v>
      </c>
      <c r="D12" s="10">
        <v>5739</v>
      </c>
      <c r="E12" s="10">
        <v>5493</v>
      </c>
      <c r="F12" s="2">
        <f t="shared" si="1"/>
        <v>670</v>
      </c>
      <c r="G12" s="10">
        <v>332</v>
      </c>
      <c r="H12" s="10">
        <v>338</v>
      </c>
      <c r="I12" s="9">
        <f t="shared" si="3"/>
        <v>-2.362438098688083</v>
      </c>
      <c r="J12" s="9">
        <f t="shared" si="4"/>
        <v>2.2611731096172925</v>
      </c>
      <c r="L12" s="9">
        <f t="shared" si="5"/>
        <v>-0.136666570615864</v>
      </c>
      <c r="M12" s="9">
        <f t="shared" si="6"/>
        <v>0.13913644839807845</v>
      </c>
    </row>
    <row r="13" spans="1:13" ht="11.25">
      <c r="A13" s="7" t="s">
        <v>4</v>
      </c>
      <c r="B13" s="19">
        <f t="shared" si="0"/>
        <v>10101</v>
      </c>
      <c r="C13" s="2">
        <f t="shared" si="2"/>
        <v>9399</v>
      </c>
      <c r="D13" s="10">
        <v>4753</v>
      </c>
      <c r="E13" s="10">
        <v>4646</v>
      </c>
      <c r="F13" s="2">
        <f t="shared" si="1"/>
        <v>702</v>
      </c>
      <c r="G13" s="10">
        <v>351</v>
      </c>
      <c r="H13" s="10">
        <v>351</v>
      </c>
      <c r="I13" s="9">
        <f t="shared" si="3"/>
        <v>-1.9565548498108483</v>
      </c>
      <c r="J13" s="9">
        <f t="shared" si="4"/>
        <v>1.9125086960280246</v>
      </c>
      <c r="L13" s="9">
        <f t="shared" si="5"/>
        <v>-0.14448785025954297</v>
      </c>
      <c r="M13" s="9">
        <f t="shared" si="6"/>
        <v>0.14448785025954297</v>
      </c>
    </row>
    <row r="14" spans="1:13" ht="11.25">
      <c r="A14" s="7" t="s">
        <v>8</v>
      </c>
      <c r="B14" s="19">
        <f t="shared" si="0"/>
        <v>10549</v>
      </c>
      <c r="C14" s="2">
        <f t="shared" si="2"/>
        <v>9152</v>
      </c>
      <c r="D14" s="10">
        <v>4655</v>
      </c>
      <c r="E14" s="10">
        <v>4497</v>
      </c>
      <c r="F14" s="2">
        <f t="shared" si="1"/>
        <v>1397</v>
      </c>
      <c r="G14" s="10">
        <v>584</v>
      </c>
      <c r="H14" s="10">
        <v>813</v>
      </c>
      <c r="I14" s="9">
        <f t="shared" si="3"/>
        <v>-1.9162135127013467</v>
      </c>
      <c r="J14" s="9">
        <f t="shared" si="4"/>
        <v>1.8511733977697002</v>
      </c>
      <c r="L14" s="9">
        <f t="shared" si="5"/>
        <v>-0.24040143746886922</v>
      </c>
      <c r="M14" s="9">
        <f t="shared" si="6"/>
        <v>0.3346684394900526</v>
      </c>
    </row>
    <row r="15" spans="1:13" ht="11.25">
      <c r="A15" s="7" t="s">
        <v>9</v>
      </c>
      <c r="B15" s="19">
        <f t="shared" si="0"/>
        <v>12149</v>
      </c>
      <c r="C15" s="2">
        <f t="shared" si="2"/>
        <v>10194</v>
      </c>
      <c r="D15" s="10">
        <v>5194</v>
      </c>
      <c r="E15" s="10">
        <v>5000</v>
      </c>
      <c r="F15" s="2">
        <f t="shared" si="1"/>
        <v>1955</v>
      </c>
      <c r="G15" s="10">
        <v>734</v>
      </c>
      <c r="H15" s="10">
        <v>1221</v>
      </c>
      <c r="I15" s="9">
        <f t="shared" si="3"/>
        <v>-2.138090866803608</v>
      </c>
      <c r="J15" s="9">
        <f t="shared" si="4"/>
        <v>2.058231485178675</v>
      </c>
      <c r="L15" s="9">
        <f t="shared" si="5"/>
        <v>-0.3021483820242295</v>
      </c>
      <c r="M15" s="9">
        <f t="shared" si="6"/>
        <v>0.5026201286806324</v>
      </c>
    </row>
    <row r="16" spans="1:13" ht="11.25">
      <c r="A16" s="7" t="s">
        <v>10</v>
      </c>
      <c r="B16" s="19">
        <f t="shared" si="0"/>
        <v>15300</v>
      </c>
      <c r="C16" s="2">
        <f t="shared" si="2"/>
        <v>12615</v>
      </c>
      <c r="D16" s="10">
        <v>6304</v>
      </c>
      <c r="E16" s="10">
        <v>6311</v>
      </c>
      <c r="F16" s="2">
        <f t="shared" si="1"/>
        <v>2685</v>
      </c>
      <c r="G16" s="10">
        <v>1032</v>
      </c>
      <c r="H16" s="10">
        <v>1653</v>
      </c>
      <c r="I16" s="9">
        <f t="shared" si="3"/>
        <v>-2.5950182565132733</v>
      </c>
      <c r="J16" s="9">
        <f t="shared" si="4"/>
        <v>2.5978997805925235</v>
      </c>
      <c r="L16" s="9">
        <f t="shared" si="5"/>
        <v>-0.4248189785408785</v>
      </c>
      <c r="M16" s="9">
        <f t="shared" si="6"/>
        <v>0.68045132900007</v>
      </c>
    </row>
    <row r="17" spans="1:13" ht="11.25">
      <c r="A17" s="7" t="s">
        <v>11</v>
      </c>
      <c r="B17" s="19">
        <f t="shared" si="0"/>
        <v>19531</v>
      </c>
      <c r="C17" s="2">
        <f t="shared" si="2"/>
        <v>16696</v>
      </c>
      <c r="D17" s="10">
        <v>8083</v>
      </c>
      <c r="E17" s="10">
        <v>8613</v>
      </c>
      <c r="F17" s="2">
        <f t="shared" si="1"/>
        <v>2835</v>
      </c>
      <c r="G17" s="10">
        <v>1213</v>
      </c>
      <c r="H17" s="10">
        <v>1622</v>
      </c>
      <c r="I17" s="9">
        <f t="shared" si="3"/>
        <v>-3.3273370189398457</v>
      </c>
      <c r="J17" s="9">
        <f t="shared" si="4"/>
        <v>3.5455095563687857</v>
      </c>
      <c r="L17" s="9">
        <f t="shared" si="5"/>
        <v>-0.4993269583043466</v>
      </c>
      <c r="M17" s="9">
        <f t="shared" si="6"/>
        <v>0.6676902937919622</v>
      </c>
    </row>
    <row r="18" spans="1:13" ht="11.25">
      <c r="A18" s="7" t="s">
        <v>12</v>
      </c>
      <c r="B18" s="19">
        <f t="shared" si="0"/>
        <v>22255</v>
      </c>
      <c r="C18" s="2">
        <f t="shared" si="2"/>
        <v>20047</v>
      </c>
      <c r="D18" s="10">
        <v>9805</v>
      </c>
      <c r="E18" s="10">
        <v>10242</v>
      </c>
      <c r="F18" s="2">
        <f t="shared" si="1"/>
        <v>2208</v>
      </c>
      <c r="G18" s="10">
        <v>1018</v>
      </c>
      <c r="H18" s="10">
        <v>1190</v>
      </c>
      <c r="I18" s="9">
        <f t="shared" si="3"/>
        <v>-4.036191942435382</v>
      </c>
      <c r="J18" s="9">
        <f t="shared" si="4"/>
        <v>4.216081374239998</v>
      </c>
      <c r="L18" s="9">
        <f t="shared" si="5"/>
        <v>-0.4190559303823782</v>
      </c>
      <c r="M18" s="9">
        <f t="shared" si="6"/>
        <v>0.48985909347252465</v>
      </c>
    </row>
    <row r="19" spans="1:13" ht="11.25">
      <c r="A19" s="7" t="s">
        <v>13</v>
      </c>
      <c r="B19" s="19">
        <f t="shared" si="0"/>
        <v>18068</v>
      </c>
      <c r="C19" s="2">
        <f t="shared" si="2"/>
        <v>16486</v>
      </c>
      <c r="D19" s="10">
        <v>8080</v>
      </c>
      <c r="E19" s="10">
        <v>8406</v>
      </c>
      <c r="F19" s="2">
        <f t="shared" si="1"/>
        <v>1582</v>
      </c>
      <c r="G19" s="10">
        <v>722</v>
      </c>
      <c r="H19" s="10">
        <v>860</v>
      </c>
      <c r="I19" s="9">
        <f t="shared" si="3"/>
        <v>-3.326102080048739</v>
      </c>
      <c r="J19" s="9">
        <f t="shared" si="4"/>
        <v>3.4602987728823886</v>
      </c>
      <c r="L19" s="9">
        <f t="shared" si="5"/>
        <v>-0.2972086264598007</v>
      </c>
      <c r="M19" s="9">
        <f t="shared" si="6"/>
        <v>0.35401581545073213</v>
      </c>
    </row>
    <row r="20" spans="1:13" ht="11.25">
      <c r="A20" s="7" t="s">
        <v>14</v>
      </c>
      <c r="B20" s="19">
        <f t="shared" si="0"/>
        <v>15672</v>
      </c>
      <c r="C20" s="2">
        <f t="shared" si="2"/>
        <v>14621</v>
      </c>
      <c r="D20" s="10">
        <v>6938</v>
      </c>
      <c r="E20" s="10">
        <v>7683</v>
      </c>
      <c r="F20" s="2">
        <f t="shared" si="1"/>
        <v>1051</v>
      </c>
      <c r="G20" s="10">
        <v>453</v>
      </c>
      <c r="H20" s="10">
        <v>598</v>
      </c>
      <c r="I20" s="9">
        <f t="shared" si="3"/>
        <v>-2.8560020088339297</v>
      </c>
      <c r="J20" s="9">
        <f t="shared" si="4"/>
        <v>3.162678500125552</v>
      </c>
      <c r="L20" s="9">
        <f t="shared" si="5"/>
        <v>-0.18647577255718795</v>
      </c>
      <c r="M20" s="9">
        <f t="shared" si="6"/>
        <v>0.24616448562736953</v>
      </c>
    </row>
    <row r="21" spans="1:13" ht="11.25">
      <c r="A21" s="7" t="s">
        <v>15</v>
      </c>
      <c r="B21" s="19">
        <f t="shared" si="0"/>
        <v>14430</v>
      </c>
      <c r="C21" s="2">
        <f t="shared" si="2"/>
        <v>13618</v>
      </c>
      <c r="D21" s="10">
        <v>6149</v>
      </c>
      <c r="E21" s="10">
        <v>7469</v>
      </c>
      <c r="F21" s="2">
        <f t="shared" si="1"/>
        <v>812</v>
      </c>
      <c r="G21" s="10">
        <v>341</v>
      </c>
      <c r="H21" s="10">
        <v>471</v>
      </c>
      <c r="I21" s="9">
        <f t="shared" si="3"/>
        <v>-2.5312130804727344</v>
      </c>
      <c r="J21" s="9">
        <f t="shared" si="4"/>
        <v>3.074586192559905</v>
      </c>
      <c r="L21" s="9">
        <f t="shared" si="5"/>
        <v>-0.14037138728918563</v>
      </c>
      <c r="M21" s="9">
        <f t="shared" si="6"/>
        <v>0.1938854059038312</v>
      </c>
    </row>
    <row r="22" spans="1:13" ht="11.25">
      <c r="A22" s="7" t="s">
        <v>16</v>
      </c>
      <c r="B22" s="19">
        <f t="shared" si="0"/>
        <v>13294</v>
      </c>
      <c r="C22" s="2">
        <f t="shared" si="2"/>
        <v>12717</v>
      </c>
      <c r="D22" s="10">
        <v>5571</v>
      </c>
      <c r="E22" s="10">
        <v>7146</v>
      </c>
      <c r="F22" s="2">
        <f t="shared" si="1"/>
        <v>577</v>
      </c>
      <c r="G22" s="10">
        <v>214</v>
      </c>
      <c r="H22" s="10">
        <v>363</v>
      </c>
      <c r="I22" s="9">
        <f t="shared" si="3"/>
        <v>-2.2932815207860795</v>
      </c>
      <c r="J22" s="9">
        <f t="shared" si="4"/>
        <v>2.9416244386173624</v>
      </c>
      <c r="L22" s="9">
        <f t="shared" si="5"/>
        <v>-0.0880923075656473</v>
      </c>
      <c r="M22" s="9">
        <f t="shared" si="6"/>
        <v>0.1494276058239718</v>
      </c>
    </row>
    <row r="23" spans="1:13" ht="11.25">
      <c r="A23" s="7" t="s">
        <v>17</v>
      </c>
      <c r="B23" s="19">
        <f t="shared" si="0"/>
        <v>13274</v>
      </c>
      <c r="C23" s="2">
        <f t="shared" si="2"/>
        <v>12914</v>
      </c>
      <c r="D23" s="10">
        <v>5608</v>
      </c>
      <c r="E23" s="10">
        <v>7306</v>
      </c>
      <c r="F23" s="2">
        <f t="shared" si="1"/>
        <v>360</v>
      </c>
      <c r="G23" s="10">
        <v>128</v>
      </c>
      <c r="H23" s="10">
        <v>232</v>
      </c>
      <c r="I23" s="9">
        <f t="shared" si="3"/>
        <v>-2.308512433776402</v>
      </c>
      <c r="J23" s="9">
        <f t="shared" si="4"/>
        <v>3.00748784614308</v>
      </c>
      <c r="L23" s="9">
        <f t="shared" si="5"/>
        <v>-0.052690726020574084</v>
      </c>
      <c r="M23" s="9">
        <f t="shared" si="6"/>
        <v>0.09550194091229053</v>
      </c>
    </row>
    <row r="24" spans="1:13" ht="11.25">
      <c r="A24" s="7" t="s">
        <v>18</v>
      </c>
      <c r="B24" s="19">
        <f t="shared" si="0"/>
        <v>13008</v>
      </c>
      <c r="C24" s="2">
        <f t="shared" si="2"/>
        <v>12782</v>
      </c>
      <c r="D24" s="10">
        <v>5677</v>
      </c>
      <c r="E24" s="10">
        <v>7105</v>
      </c>
      <c r="F24" s="2">
        <f t="shared" si="1"/>
        <v>226</v>
      </c>
      <c r="G24" s="10">
        <v>80</v>
      </c>
      <c r="H24" s="10">
        <v>146</v>
      </c>
      <c r="I24" s="9">
        <f t="shared" si="3"/>
        <v>-2.336916028271868</v>
      </c>
      <c r="J24" s="9">
        <f t="shared" si="4"/>
        <v>2.9247469404388973</v>
      </c>
      <c r="L24" s="9">
        <f t="shared" si="5"/>
        <v>-0.0329317037628588</v>
      </c>
      <c r="M24" s="9">
        <f t="shared" si="6"/>
        <v>0.060100359367217304</v>
      </c>
    </row>
    <row r="25" spans="1:13" ht="11.25">
      <c r="A25" s="8" t="s">
        <v>19</v>
      </c>
      <c r="B25" s="19">
        <f t="shared" si="0"/>
        <v>9050</v>
      </c>
      <c r="C25" s="2">
        <f t="shared" si="2"/>
        <v>8862</v>
      </c>
      <c r="D25" s="10">
        <v>3883</v>
      </c>
      <c r="E25" s="10">
        <v>4979</v>
      </c>
      <c r="F25" s="2">
        <f t="shared" si="1"/>
        <v>188</v>
      </c>
      <c r="G25" s="10">
        <v>81</v>
      </c>
      <c r="H25" s="10">
        <v>107</v>
      </c>
      <c r="I25" s="9">
        <f t="shared" si="3"/>
        <v>-1.598422571389759</v>
      </c>
      <c r="J25" s="9">
        <f t="shared" si="4"/>
        <v>2.0495869129409248</v>
      </c>
      <c r="L25" s="9">
        <f t="shared" si="5"/>
        <v>-0.03334335005989454</v>
      </c>
      <c r="M25" s="9">
        <f t="shared" si="6"/>
        <v>0.04404615378282365</v>
      </c>
    </row>
    <row r="26" spans="1:13" ht="11.25">
      <c r="A26" s="8" t="s">
        <v>20</v>
      </c>
      <c r="B26" s="19">
        <f t="shared" si="0"/>
        <v>7406</v>
      </c>
      <c r="C26" s="2">
        <f t="shared" si="2"/>
        <v>7316</v>
      </c>
      <c r="D26" s="10">
        <v>2923</v>
      </c>
      <c r="E26" s="10">
        <v>4393</v>
      </c>
      <c r="F26" s="2">
        <f t="shared" si="1"/>
        <v>90</v>
      </c>
      <c r="G26" s="10">
        <v>33</v>
      </c>
      <c r="H26" s="10">
        <v>57</v>
      </c>
      <c r="I26" s="9">
        <f t="shared" si="3"/>
        <v>-1.2032421262354533</v>
      </c>
      <c r="J26" s="9">
        <f t="shared" si="4"/>
        <v>1.8083621828779837</v>
      </c>
      <c r="L26" s="9">
        <f t="shared" si="5"/>
        <v>-0.013584327802179257</v>
      </c>
      <c r="M26" s="9">
        <f t="shared" si="6"/>
        <v>0.023463838931036894</v>
      </c>
    </row>
    <row r="27" spans="1:13" ht="11.25">
      <c r="A27" s="8" t="s">
        <v>75</v>
      </c>
      <c r="B27" s="19">
        <f t="shared" si="0"/>
        <v>4775</v>
      </c>
      <c r="C27" s="2">
        <f t="shared" si="2"/>
        <v>4730</v>
      </c>
      <c r="D27" s="10">
        <v>1747</v>
      </c>
      <c r="E27" s="10">
        <v>2983</v>
      </c>
      <c r="F27" s="2">
        <f t="shared" si="1"/>
        <v>45</v>
      </c>
      <c r="G27" s="10">
        <v>18</v>
      </c>
      <c r="H27" s="10">
        <v>27</v>
      </c>
      <c r="I27" s="9">
        <f t="shared" si="3"/>
        <v>-0.7191460809214291</v>
      </c>
      <c r="J27" s="9">
        <f t="shared" si="4"/>
        <v>1.2279409040575975</v>
      </c>
      <c r="L27" s="9">
        <f t="shared" si="5"/>
        <v>-0.00740963334664323</v>
      </c>
      <c r="M27" s="9">
        <f t="shared" si="6"/>
        <v>0.011114450019964845</v>
      </c>
    </row>
    <row r="28" spans="1:13" ht="11.25">
      <c r="A28" s="8" t="s">
        <v>76</v>
      </c>
      <c r="B28" s="19">
        <f t="shared" si="0"/>
        <v>2118</v>
      </c>
      <c r="C28" s="2">
        <f t="shared" si="2"/>
        <v>2103</v>
      </c>
      <c r="D28" s="10">
        <v>598</v>
      </c>
      <c r="E28" s="10">
        <v>1505</v>
      </c>
      <c r="F28" s="2">
        <f t="shared" si="1"/>
        <v>15</v>
      </c>
      <c r="G28" s="10">
        <v>7</v>
      </c>
      <c r="H28" s="10">
        <v>8</v>
      </c>
      <c r="I28" s="9">
        <f t="shared" si="3"/>
        <v>-0.24616448562736953</v>
      </c>
      <c r="J28" s="9">
        <f t="shared" si="4"/>
        <v>0.6195276770387812</v>
      </c>
      <c r="L28" s="9">
        <f t="shared" si="5"/>
        <v>-0.002881524079250145</v>
      </c>
      <c r="M28" s="9">
        <f t="shared" si="6"/>
        <v>0.0032931703762858803</v>
      </c>
    </row>
    <row r="29" spans="1:13" ht="11.25">
      <c r="A29" s="8" t="s">
        <v>77</v>
      </c>
      <c r="B29" s="19">
        <f t="shared" si="0"/>
        <v>513</v>
      </c>
      <c r="C29" s="2">
        <f t="shared" si="2"/>
        <v>511</v>
      </c>
      <c r="D29" s="10">
        <v>112</v>
      </c>
      <c r="E29" s="10">
        <v>399</v>
      </c>
      <c r="F29" s="2">
        <f t="shared" si="1"/>
        <v>2</v>
      </c>
      <c r="G29" s="10">
        <v>0</v>
      </c>
      <c r="H29" s="10">
        <v>2</v>
      </c>
      <c r="I29" s="9">
        <f t="shared" si="3"/>
        <v>-0.04610438526800232</v>
      </c>
      <c r="J29" s="9">
        <f t="shared" si="4"/>
        <v>0.16424687251725828</v>
      </c>
      <c r="L29" s="9">
        <f t="shared" si="5"/>
        <v>0</v>
      </c>
      <c r="M29" s="9">
        <f t="shared" si="6"/>
        <v>0.0008232925940714701</v>
      </c>
    </row>
    <row r="30" spans="1:13" ht="11.25">
      <c r="A30" s="8" t="s">
        <v>78</v>
      </c>
      <c r="B30" s="19">
        <f t="shared" si="0"/>
        <v>86</v>
      </c>
      <c r="C30" s="2">
        <f t="shared" si="2"/>
        <v>84</v>
      </c>
      <c r="D30" s="1">
        <v>16</v>
      </c>
      <c r="E30" s="1">
        <v>68</v>
      </c>
      <c r="F30" s="2">
        <f t="shared" si="1"/>
        <v>2</v>
      </c>
      <c r="G30" s="10">
        <v>1</v>
      </c>
      <c r="H30" s="10">
        <v>1</v>
      </c>
      <c r="I30" s="9">
        <f t="shared" si="3"/>
        <v>-0.0065863407525717605</v>
      </c>
      <c r="J30" s="9">
        <f t="shared" si="4"/>
        <v>0.02799194819842998</v>
      </c>
      <c r="L30" s="9">
        <f t="shared" si="5"/>
        <v>-0.00041164629703573503</v>
      </c>
      <c r="M30" s="9">
        <f t="shared" si="6"/>
        <v>0.00041164629703573503</v>
      </c>
    </row>
    <row r="31" spans="1:8" ht="11.25">
      <c r="A31" s="8" t="s">
        <v>87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91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85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84</v>
      </c>
      <c r="F65" s="15" t="s">
        <v>52</v>
      </c>
    </row>
    <row r="67" spans="1:6" ht="11.25">
      <c r="A67" s="1" t="s">
        <v>83</v>
      </c>
      <c r="E67" s="9">
        <f>+F8*100/B8</f>
        <v>7.922956279046792</v>
      </c>
      <c r="F67" s="9">
        <f>+E67*100/MM!E67</f>
        <v>60.3885028498092</v>
      </c>
    </row>
    <row r="68" spans="1:6" ht="11.25">
      <c r="A68" s="1" t="s">
        <v>45</v>
      </c>
      <c r="E68" s="9">
        <f>+(SUM(B10:B12)*100/B$8)</f>
        <v>17.02075108983357</v>
      </c>
      <c r="F68" s="9">
        <f>+E68*100/MM!E68</f>
        <v>125.97961576098005</v>
      </c>
    </row>
    <row r="69" spans="1:6" ht="11.25">
      <c r="A69" s="1" t="s">
        <v>46</v>
      </c>
      <c r="E69" s="9">
        <f>+(SUM(B23:B30)*100/B$8)</f>
        <v>20.67699350010497</v>
      </c>
      <c r="F69" s="9">
        <f>+E69*100/MM!E69</f>
        <v>101.42837073529586</v>
      </c>
    </row>
    <row r="70" spans="1:6" ht="11.25">
      <c r="A70" s="1" t="s">
        <v>47</v>
      </c>
      <c r="E70" s="9">
        <f>+(SUM(B26:B30)*100/B$8)</f>
        <v>6.13270653323838</v>
      </c>
      <c r="F70" s="9">
        <f>+E70*100/MM!E70</f>
        <v>83.1155070726314</v>
      </c>
    </row>
    <row r="71" spans="1:6" ht="11.25">
      <c r="A71" s="1" t="s">
        <v>48</v>
      </c>
      <c r="E71" s="9">
        <f>SUM(B10:B12)*100/SUM(B23:B30)</f>
        <v>82.31734023491937</v>
      </c>
      <c r="F71" s="9">
        <f>+E71*100/MM!E71</f>
        <v>124.20550073682756</v>
      </c>
    </row>
    <row r="72" spans="1:6" ht="11.25">
      <c r="A72" s="1" t="s">
        <v>49</v>
      </c>
      <c r="E72" s="9">
        <f>+B10*100/B11</f>
        <v>95.98003327787022</v>
      </c>
      <c r="F72" s="9">
        <f>+E72*100/MM!E72</f>
        <v>98.73463685169462</v>
      </c>
    </row>
    <row r="74" ht="11.25">
      <c r="A74" s="1" t="s">
        <v>50</v>
      </c>
    </row>
    <row r="75" ht="11.25">
      <c r="A75" s="1" t="s">
        <v>51</v>
      </c>
    </row>
    <row r="77" ht="11.25">
      <c r="A77" s="1" t="s">
        <v>90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">
      <selection activeCell="O15" sqref="O15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32</v>
      </c>
    </row>
    <row r="2" spans="1:7" ht="12" thickBot="1">
      <c r="A2" s="11" t="s">
        <v>79</v>
      </c>
      <c r="B2" s="11"/>
      <c r="G2" s="21" t="s">
        <v>86</v>
      </c>
    </row>
    <row r="3" spans="1:9" ht="11.25">
      <c r="A3" s="11" t="s">
        <v>92</v>
      </c>
      <c r="B3" s="11"/>
      <c r="I3" s="36" t="s">
        <v>89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117835</v>
      </c>
      <c r="C8" s="2">
        <f>+D8+E8</f>
        <v>106125</v>
      </c>
      <c r="D8" s="2">
        <f>SUM(D10:D31)</f>
        <v>49355</v>
      </c>
      <c r="E8" s="2">
        <f>SUM(E10:E31)</f>
        <v>56770</v>
      </c>
      <c r="F8" s="2">
        <f>+G8+H8</f>
        <v>11710</v>
      </c>
      <c r="G8" s="2">
        <f>SUM(G10:G31)</f>
        <v>4888</v>
      </c>
      <c r="H8" s="2">
        <f>SUM(H10:H31)</f>
        <v>6822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5062</v>
      </c>
      <c r="C10" s="2">
        <f>+D10+E10</f>
        <v>4627</v>
      </c>
      <c r="D10" s="10">
        <v>2361</v>
      </c>
      <c r="E10" s="10">
        <v>2266</v>
      </c>
      <c r="F10" s="2">
        <f aca="true" t="shared" si="1" ref="F10:F31">+G10+H10</f>
        <v>435</v>
      </c>
      <c r="G10" s="10">
        <v>231</v>
      </c>
      <c r="H10" s="10">
        <v>204</v>
      </c>
      <c r="I10" s="9">
        <f>-D10/$B$8*100</f>
        <v>-2.0036491704502057</v>
      </c>
      <c r="J10" s="9">
        <f>E10/$B$8*100</f>
        <v>1.9230279628293803</v>
      </c>
      <c r="L10" s="9">
        <f>-G10/$B$8*100</f>
        <v>-0.19603683116221834</v>
      </c>
      <c r="M10" s="9">
        <f>H10/$B$8*100</f>
        <v>0.17312343531208893</v>
      </c>
    </row>
    <row r="11" spans="1:13" ht="11.25">
      <c r="A11" s="7" t="s">
        <v>6</v>
      </c>
      <c r="B11" s="19">
        <f t="shared" si="0"/>
        <v>5383</v>
      </c>
      <c r="C11" s="2">
        <f aca="true" t="shared" si="2" ref="C11:C31">+D11+E11</f>
        <v>5005</v>
      </c>
      <c r="D11" s="10">
        <v>2547</v>
      </c>
      <c r="E11" s="10">
        <v>2458</v>
      </c>
      <c r="F11" s="2">
        <f t="shared" si="1"/>
        <v>378</v>
      </c>
      <c r="G11" s="10">
        <v>193</v>
      </c>
      <c r="H11" s="10">
        <v>185</v>
      </c>
      <c r="I11" s="9">
        <f aca="true" t="shared" si="3" ref="I11:I30">-D11/$B$8*100</f>
        <v>-2.161497008528875</v>
      </c>
      <c r="J11" s="9">
        <f aca="true" t="shared" si="4" ref="J11:J30">E11/$B$8*100</f>
        <v>2.0859676666525226</v>
      </c>
      <c r="L11" s="9">
        <f aca="true" t="shared" si="5" ref="L11:L30">-G11/$B$8*100</f>
        <v>-0.16378834811388807</v>
      </c>
      <c r="M11" s="9">
        <f aca="true" t="shared" si="6" ref="M11:M30">H11/$B$8*100</f>
        <v>0.1569991937879238</v>
      </c>
    </row>
    <row r="12" spans="1:13" ht="11.25">
      <c r="A12" s="7" t="s">
        <v>7</v>
      </c>
      <c r="B12" s="19">
        <f t="shared" si="0"/>
        <v>5717</v>
      </c>
      <c r="C12" s="2">
        <f t="shared" si="2"/>
        <v>5404</v>
      </c>
      <c r="D12" s="10">
        <v>2805</v>
      </c>
      <c r="E12" s="10">
        <v>2599</v>
      </c>
      <c r="F12" s="2">
        <f t="shared" si="1"/>
        <v>313</v>
      </c>
      <c r="G12" s="10">
        <v>183</v>
      </c>
      <c r="H12" s="10">
        <v>130</v>
      </c>
      <c r="I12" s="9">
        <f t="shared" si="3"/>
        <v>-2.3804472355412227</v>
      </c>
      <c r="J12" s="9">
        <f t="shared" si="4"/>
        <v>2.2056265116476426</v>
      </c>
      <c r="L12" s="9">
        <f t="shared" si="5"/>
        <v>-0.15530190520643272</v>
      </c>
      <c r="M12" s="9">
        <f t="shared" si="6"/>
        <v>0.11032375779691941</v>
      </c>
    </row>
    <row r="13" spans="1:13" ht="11.25">
      <c r="A13" s="7" t="s">
        <v>4</v>
      </c>
      <c r="B13" s="19">
        <f t="shared" si="0"/>
        <v>5788</v>
      </c>
      <c r="C13" s="2">
        <f t="shared" si="2"/>
        <v>5389</v>
      </c>
      <c r="D13" s="10">
        <v>2695</v>
      </c>
      <c r="E13" s="10">
        <v>2694</v>
      </c>
      <c r="F13" s="2">
        <f t="shared" si="1"/>
        <v>399</v>
      </c>
      <c r="G13" s="10">
        <v>193</v>
      </c>
      <c r="H13" s="10">
        <v>206</v>
      </c>
      <c r="I13" s="9">
        <f t="shared" si="3"/>
        <v>-2.2870963635592143</v>
      </c>
      <c r="J13" s="9">
        <f t="shared" si="4"/>
        <v>2.2862477192684687</v>
      </c>
      <c r="L13" s="9">
        <f t="shared" si="5"/>
        <v>-0.16378834811388807</v>
      </c>
      <c r="M13" s="9">
        <f t="shared" si="6"/>
        <v>0.17482072389358</v>
      </c>
    </row>
    <row r="14" spans="1:13" ht="11.25">
      <c r="A14" s="7" t="s">
        <v>8</v>
      </c>
      <c r="B14" s="19">
        <f t="shared" si="0"/>
        <v>6448</v>
      </c>
      <c r="C14" s="2">
        <f t="shared" si="2"/>
        <v>5226</v>
      </c>
      <c r="D14" s="10">
        <v>2580</v>
      </c>
      <c r="E14" s="10">
        <v>2646</v>
      </c>
      <c r="F14" s="2">
        <f t="shared" si="1"/>
        <v>1222</v>
      </c>
      <c r="G14" s="10">
        <v>465</v>
      </c>
      <c r="H14" s="10">
        <v>757</v>
      </c>
      <c r="I14" s="9">
        <f t="shared" si="3"/>
        <v>-2.189502270123478</v>
      </c>
      <c r="J14" s="9">
        <f t="shared" si="4"/>
        <v>2.2455127933126833</v>
      </c>
      <c r="L14" s="9">
        <f t="shared" si="5"/>
        <v>-0.39461959519667333</v>
      </c>
      <c r="M14" s="9">
        <f t="shared" si="6"/>
        <v>0.6424237280943692</v>
      </c>
    </row>
    <row r="15" spans="1:13" ht="11.25">
      <c r="A15" s="7" t="s">
        <v>9</v>
      </c>
      <c r="B15" s="19">
        <f t="shared" si="0"/>
        <v>6803</v>
      </c>
      <c r="C15" s="2">
        <f t="shared" si="2"/>
        <v>5218</v>
      </c>
      <c r="D15" s="10">
        <v>2626</v>
      </c>
      <c r="E15" s="10">
        <v>2592</v>
      </c>
      <c r="F15" s="2">
        <f t="shared" si="1"/>
        <v>1585</v>
      </c>
      <c r="G15" s="10">
        <v>583</v>
      </c>
      <c r="H15" s="10">
        <v>1002</v>
      </c>
      <c r="I15" s="9">
        <f t="shared" si="3"/>
        <v>-2.228539907497772</v>
      </c>
      <c r="J15" s="9">
        <f t="shared" si="4"/>
        <v>2.1996860016124242</v>
      </c>
      <c r="L15" s="9">
        <f t="shared" si="5"/>
        <v>-0.49475962150464636</v>
      </c>
      <c r="M15" s="9">
        <f t="shared" si="6"/>
        <v>0.850341579327025</v>
      </c>
    </row>
    <row r="16" spans="1:13" ht="11.25">
      <c r="A16" s="7" t="s">
        <v>10</v>
      </c>
      <c r="B16" s="19">
        <f t="shared" si="0"/>
        <v>7195</v>
      </c>
      <c r="C16" s="2">
        <f t="shared" si="2"/>
        <v>5646</v>
      </c>
      <c r="D16" s="10">
        <v>2814</v>
      </c>
      <c r="E16" s="10">
        <v>2832</v>
      </c>
      <c r="F16" s="2">
        <f t="shared" si="1"/>
        <v>1549</v>
      </c>
      <c r="G16" s="10">
        <v>605</v>
      </c>
      <c r="H16" s="10">
        <v>944</v>
      </c>
      <c r="I16" s="9">
        <f t="shared" si="3"/>
        <v>-2.3880850341579327</v>
      </c>
      <c r="J16" s="9">
        <f t="shared" si="4"/>
        <v>2.4033606313913523</v>
      </c>
      <c r="L16" s="9">
        <f t="shared" si="5"/>
        <v>-0.5134297959010481</v>
      </c>
      <c r="M16" s="9">
        <f t="shared" si="6"/>
        <v>0.801120210463784</v>
      </c>
    </row>
    <row r="17" spans="1:13" ht="11.25">
      <c r="A17" s="7" t="s">
        <v>11</v>
      </c>
      <c r="B17" s="19">
        <f t="shared" si="0"/>
        <v>8122</v>
      </c>
      <c r="C17" s="2">
        <f t="shared" si="2"/>
        <v>6721</v>
      </c>
      <c r="D17" s="10">
        <v>3325</v>
      </c>
      <c r="E17" s="10">
        <v>3396</v>
      </c>
      <c r="F17" s="2">
        <f t="shared" si="1"/>
        <v>1401</v>
      </c>
      <c r="G17" s="10">
        <v>584</v>
      </c>
      <c r="H17" s="10">
        <v>817</v>
      </c>
      <c r="I17" s="9">
        <f t="shared" si="3"/>
        <v>-2.8217422667289003</v>
      </c>
      <c r="J17" s="9">
        <f t="shared" si="4"/>
        <v>2.8819960113718337</v>
      </c>
      <c r="L17" s="9">
        <f t="shared" si="5"/>
        <v>-0.49560826579539186</v>
      </c>
      <c r="M17" s="9">
        <f t="shared" si="6"/>
        <v>0.6933423855391012</v>
      </c>
    </row>
    <row r="18" spans="1:13" ht="11.25">
      <c r="A18" s="7" t="s">
        <v>12</v>
      </c>
      <c r="B18" s="19">
        <f t="shared" si="0"/>
        <v>8562</v>
      </c>
      <c r="C18" s="2">
        <f t="shared" si="2"/>
        <v>7390</v>
      </c>
      <c r="D18" s="10">
        <v>3535</v>
      </c>
      <c r="E18" s="10">
        <v>3855</v>
      </c>
      <c r="F18" s="2">
        <f t="shared" si="1"/>
        <v>1172</v>
      </c>
      <c r="G18" s="10">
        <v>518</v>
      </c>
      <c r="H18" s="10">
        <v>654</v>
      </c>
      <c r="I18" s="9">
        <f t="shared" si="3"/>
        <v>-2.999957567785463</v>
      </c>
      <c r="J18" s="9">
        <f t="shared" si="4"/>
        <v>3.271523740824034</v>
      </c>
      <c r="L18" s="9">
        <f t="shared" si="5"/>
        <v>-0.4395977426061866</v>
      </c>
      <c r="M18" s="9">
        <f t="shared" si="6"/>
        <v>0.5550133661475792</v>
      </c>
    </row>
    <row r="19" spans="1:13" ht="11.25">
      <c r="A19" s="7" t="s">
        <v>13</v>
      </c>
      <c r="B19" s="19">
        <f t="shared" si="0"/>
        <v>8631</v>
      </c>
      <c r="C19" s="2">
        <f t="shared" si="2"/>
        <v>7657</v>
      </c>
      <c r="D19" s="10">
        <v>3656</v>
      </c>
      <c r="E19" s="10">
        <v>4001</v>
      </c>
      <c r="F19" s="2">
        <f t="shared" si="1"/>
        <v>974</v>
      </c>
      <c r="G19" s="10">
        <v>425</v>
      </c>
      <c r="H19" s="10">
        <v>549</v>
      </c>
      <c r="I19" s="9">
        <f t="shared" si="3"/>
        <v>-3.102643526965672</v>
      </c>
      <c r="J19" s="9">
        <f t="shared" si="4"/>
        <v>3.395425807272882</v>
      </c>
      <c r="L19" s="9">
        <f t="shared" si="5"/>
        <v>-0.36067382356685196</v>
      </c>
      <c r="M19" s="9">
        <f t="shared" si="6"/>
        <v>0.46590571561929817</v>
      </c>
    </row>
    <row r="20" spans="1:13" ht="11.25">
      <c r="A20" s="7" t="s">
        <v>14</v>
      </c>
      <c r="B20" s="19">
        <f t="shared" si="0"/>
        <v>9081</v>
      </c>
      <c r="C20" s="2">
        <f t="shared" si="2"/>
        <v>8266</v>
      </c>
      <c r="D20" s="10">
        <v>3935</v>
      </c>
      <c r="E20" s="10">
        <v>4331</v>
      </c>
      <c r="F20" s="2">
        <f t="shared" si="1"/>
        <v>815</v>
      </c>
      <c r="G20" s="10">
        <v>331</v>
      </c>
      <c r="H20" s="10">
        <v>484</v>
      </c>
      <c r="I20" s="9">
        <f t="shared" si="3"/>
        <v>-3.3394152840836764</v>
      </c>
      <c r="J20" s="9">
        <f t="shared" si="4"/>
        <v>3.675478423218908</v>
      </c>
      <c r="L20" s="9">
        <f t="shared" si="5"/>
        <v>-0.28090126023677175</v>
      </c>
      <c r="M20" s="9">
        <f t="shared" si="6"/>
        <v>0.4107438367208385</v>
      </c>
    </row>
    <row r="21" spans="1:13" ht="11.25">
      <c r="A21" s="7" t="s">
        <v>15</v>
      </c>
      <c r="B21" s="19">
        <f t="shared" si="0"/>
        <v>8286</v>
      </c>
      <c r="C21" s="2">
        <f t="shared" si="2"/>
        <v>7723</v>
      </c>
      <c r="D21" s="10">
        <v>3632</v>
      </c>
      <c r="E21" s="10">
        <v>4091</v>
      </c>
      <c r="F21" s="2">
        <f t="shared" si="1"/>
        <v>563</v>
      </c>
      <c r="G21" s="10">
        <v>224</v>
      </c>
      <c r="H21" s="10">
        <v>339</v>
      </c>
      <c r="I21" s="9">
        <f t="shared" si="3"/>
        <v>-3.0822760639877793</v>
      </c>
      <c r="J21" s="9">
        <f t="shared" si="4"/>
        <v>3.4718037934399795</v>
      </c>
      <c r="L21" s="9">
        <f t="shared" si="5"/>
        <v>-0.19009632112699962</v>
      </c>
      <c r="M21" s="9">
        <f t="shared" si="6"/>
        <v>0.28769041456273603</v>
      </c>
    </row>
    <row r="22" spans="1:13" ht="11.25">
      <c r="A22" s="7" t="s">
        <v>16</v>
      </c>
      <c r="B22" s="19">
        <f t="shared" si="0"/>
        <v>7038</v>
      </c>
      <c r="C22" s="2">
        <f t="shared" si="2"/>
        <v>6663</v>
      </c>
      <c r="D22" s="10">
        <v>2888</v>
      </c>
      <c r="E22" s="10">
        <v>3775</v>
      </c>
      <c r="F22" s="2">
        <f t="shared" si="1"/>
        <v>375</v>
      </c>
      <c r="G22" s="10">
        <v>153</v>
      </c>
      <c r="H22" s="10">
        <v>222</v>
      </c>
      <c r="I22" s="9">
        <f t="shared" si="3"/>
        <v>-2.450884711673102</v>
      </c>
      <c r="J22" s="9">
        <f t="shared" si="4"/>
        <v>3.2036321975643904</v>
      </c>
      <c r="L22" s="9">
        <f t="shared" si="5"/>
        <v>-0.12984257648406672</v>
      </c>
      <c r="M22" s="9">
        <f t="shared" si="6"/>
        <v>0.18839903254550855</v>
      </c>
    </row>
    <row r="23" spans="1:13" ht="11.25">
      <c r="A23" s="7" t="s">
        <v>17</v>
      </c>
      <c r="B23" s="19">
        <f t="shared" si="0"/>
        <v>6474</v>
      </c>
      <c r="C23" s="2">
        <f t="shared" si="2"/>
        <v>6267</v>
      </c>
      <c r="D23" s="10">
        <v>2800</v>
      </c>
      <c r="E23" s="10">
        <v>3467</v>
      </c>
      <c r="F23" s="2">
        <f t="shared" si="1"/>
        <v>207</v>
      </c>
      <c r="G23" s="10">
        <v>82</v>
      </c>
      <c r="H23" s="10">
        <v>125</v>
      </c>
      <c r="I23" s="9">
        <f t="shared" si="3"/>
        <v>-2.376204014087495</v>
      </c>
      <c r="J23" s="9">
        <f t="shared" si="4"/>
        <v>2.9422497560147662</v>
      </c>
      <c r="L23" s="9">
        <f t="shared" si="5"/>
        <v>-0.06958883184113379</v>
      </c>
      <c r="M23" s="9">
        <f t="shared" si="6"/>
        <v>0.10608053634319176</v>
      </c>
    </row>
    <row r="24" spans="1:13" ht="11.25">
      <c r="A24" s="7" t="s">
        <v>18</v>
      </c>
      <c r="B24" s="19">
        <f t="shared" si="0"/>
        <v>5843</v>
      </c>
      <c r="C24" s="2">
        <f t="shared" si="2"/>
        <v>5713</v>
      </c>
      <c r="D24" s="10">
        <v>2474</v>
      </c>
      <c r="E24" s="10">
        <v>3239</v>
      </c>
      <c r="F24" s="2">
        <f t="shared" si="1"/>
        <v>130</v>
      </c>
      <c r="G24" s="10">
        <v>48</v>
      </c>
      <c r="H24" s="10">
        <v>82</v>
      </c>
      <c r="I24" s="9">
        <f t="shared" si="3"/>
        <v>-2.099545975304451</v>
      </c>
      <c r="J24" s="9">
        <f t="shared" si="4"/>
        <v>2.7487588577247846</v>
      </c>
      <c r="L24" s="9">
        <f t="shared" si="5"/>
        <v>-0.04073492595578563</v>
      </c>
      <c r="M24" s="9">
        <f t="shared" si="6"/>
        <v>0.06958883184113379</v>
      </c>
    </row>
    <row r="25" spans="1:13" ht="11.25">
      <c r="A25" s="8" t="s">
        <v>19</v>
      </c>
      <c r="B25" s="19">
        <f t="shared" si="0"/>
        <v>4343</v>
      </c>
      <c r="C25" s="2">
        <f t="shared" si="2"/>
        <v>4255</v>
      </c>
      <c r="D25" s="10">
        <v>1724</v>
      </c>
      <c r="E25" s="10">
        <v>2531</v>
      </c>
      <c r="F25" s="2">
        <f t="shared" si="1"/>
        <v>88</v>
      </c>
      <c r="G25" s="10">
        <v>33</v>
      </c>
      <c r="H25" s="10">
        <v>55</v>
      </c>
      <c r="I25" s="9">
        <f t="shared" si="3"/>
        <v>-1.4630627572453008</v>
      </c>
      <c r="J25" s="9">
        <f t="shared" si="4"/>
        <v>2.147918699876947</v>
      </c>
      <c r="L25" s="9">
        <f t="shared" si="5"/>
        <v>-0.02800526159460262</v>
      </c>
      <c r="M25" s="9">
        <f t="shared" si="6"/>
        <v>0.04667543599100437</v>
      </c>
    </row>
    <row r="26" spans="1:13" ht="11.25">
      <c r="A26" s="8" t="s">
        <v>20</v>
      </c>
      <c r="B26" s="19">
        <f t="shared" si="0"/>
        <v>4162</v>
      </c>
      <c r="C26" s="2">
        <f t="shared" si="2"/>
        <v>4109</v>
      </c>
      <c r="D26" s="10">
        <v>1522</v>
      </c>
      <c r="E26" s="10">
        <v>2587</v>
      </c>
      <c r="F26" s="2">
        <f t="shared" si="1"/>
        <v>53</v>
      </c>
      <c r="G26" s="10">
        <v>19</v>
      </c>
      <c r="H26" s="10">
        <v>34</v>
      </c>
      <c r="I26" s="9">
        <f t="shared" si="3"/>
        <v>-1.2916366105147026</v>
      </c>
      <c r="J26" s="9">
        <f t="shared" si="4"/>
        <v>2.1954427801586966</v>
      </c>
      <c r="L26" s="9">
        <f t="shared" si="5"/>
        <v>-0.016124241524165146</v>
      </c>
      <c r="M26" s="9">
        <f t="shared" si="6"/>
        <v>0.02885390588534816</v>
      </c>
    </row>
    <row r="27" spans="1:13" ht="11.25">
      <c r="A27" s="8" t="s">
        <v>75</v>
      </c>
      <c r="B27" s="19">
        <f t="shared" si="0"/>
        <v>2994</v>
      </c>
      <c r="C27" s="2">
        <f t="shared" si="2"/>
        <v>2963</v>
      </c>
      <c r="D27" s="10">
        <v>976</v>
      </c>
      <c r="E27" s="10">
        <v>1987</v>
      </c>
      <c r="F27" s="2">
        <f t="shared" si="1"/>
        <v>31</v>
      </c>
      <c r="G27" s="10">
        <v>14</v>
      </c>
      <c r="H27" s="10">
        <v>17</v>
      </c>
      <c r="I27" s="9">
        <f t="shared" si="3"/>
        <v>-0.8282768277676412</v>
      </c>
      <c r="J27" s="9">
        <f t="shared" si="4"/>
        <v>1.686256205711376</v>
      </c>
      <c r="L27" s="9">
        <f t="shared" si="5"/>
        <v>-0.011881020070437476</v>
      </c>
      <c r="M27" s="9">
        <f t="shared" si="6"/>
        <v>0.01442695294267408</v>
      </c>
    </row>
    <row r="28" spans="1:13" ht="11.25">
      <c r="A28" s="8" t="s">
        <v>76</v>
      </c>
      <c r="B28" s="19">
        <f t="shared" si="0"/>
        <v>1425</v>
      </c>
      <c r="C28" s="2">
        <f t="shared" si="2"/>
        <v>1412</v>
      </c>
      <c r="D28" s="10">
        <v>361</v>
      </c>
      <c r="E28" s="10">
        <v>1051</v>
      </c>
      <c r="F28" s="2">
        <f t="shared" si="1"/>
        <v>13</v>
      </c>
      <c r="G28" s="10">
        <v>4</v>
      </c>
      <c r="H28" s="10">
        <v>9</v>
      </c>
      <c r="I28" s="9">
        <f t="shared" si="3"/>
        <v>-0.30636058895913776</v>
      </c>
      <c r="J28" s="9">
        <f t="shared" si="4"/>
        <v>0.8919251495735563</v>
      </c>
      <c r="L28" s="9">
        <f t="shared" si="5"/>
        <v>-0.003394577162982136</v>
      </c>
      <c r="M28" s="9">
        <f t="shared" si="6"/>
        <v>0.007637798616709806</v>
      </c>
    </row>
    <row r="29" spans="1:13" ht="11.25">
      <c r="A29" s="8" t="s">
        <v>77</v>
      </c>
      <c r="B29" s="19">
        <f t="shared" si="0"/>
        <v>396</v>
      </c>
      <c r="C29" s="2">
        <f t="shared" si="2"/>
        <v>392</v>
      </c>
      <c r="D29" s="10">
        <v>81</v>
      </c>
      <c r="E29" s="10">
        <v>311</v>
      </c>
      <c r="F29" s="2">
        <f t="shared" si="1"/>
        <v>4</v>
      </c>
      <c r="G29" s="10">
        <v>0</v>
      </c>
      <c r="H29" s="10">
        <v>4</v>
      </c>
      <c r="I29" s="9">
        <f t="shared" si="3"/>
        <v>-0.06874018755038826</v>
      </c>
      <c r="J29" s="9">
        <f t="shared" si="4"/>
        <v>0.26392837442186107</v>
      </c>
      <c r="L29" s="9">
        <f t="shared" si="5"/>
        <v>0</v>
      </c>
      <c r="M29" s="9">
        <f t="shared" si="6"/>
        <v>0.003394577162982136</v>
      </c>
    </row>
    <row r="30" spans="1:13" ht="11.25">
      <c r="A30" s="8" t="s">
        <v>78</v>
      </c>
      <c r="B30" s="19">
        <f t="shared" si="0"/>
        <v>82</v>
      </c>
      <c r="C30" s="2">
        <f t="shared" si="2"/>
        <v>79</v>
      </c>
      <c r="D30" s="1">
        <v>18</v>
      </c>
      <c r="E30" s="1">
        <v>61</v>
      </c>
      <c r="F30" s="2">
        <f t="shared" si="1"/>
        <v>3</v>
      </c>
      <c r="G30" s="10">
        <v>0</v>
      </c>
      <c r="H30" s="10">
        <v>3</v>
      </c>
      <c r="I30" s="9">
        <f t="shared" si="3"/>
        <v>-0.015275597233419612</v>
      </c>
      <c r="J30" s="9">
        <f t="shared" si="4"/>
        <v>0.051767301735477576</v>
      </c>
      <c r="L30" s="9">
        <f t="shared" si="5"/>
        <v>0</v>
      </c>
      <c r="M30" s="9">
        <f t="shared" si="6"/>
        <v>0.002545932872236602</v>
      </c>
    </row>
    <row r="31" spans="1:8" ht="11.25">
      <c r="A31" s="8" t="s">
        <v>87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91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85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84</v>
      </c>
      <c r="F65" s="15" t="s">
        <v>52</v>
      </c>
    </row>
    <row r="67" spans="1:6" ht="11.25">
      <c r="A67" s="1" t="s">
        <v>83</v>
      </c>
      <c r="E67" s="9">
        <f>+F8*100/B8</f>
        <v>9.937624644630203</v>
      </c>
      <c r="F67" s="9">
        <f>+E67*100/MM!E67</f>
        <v>75.74423649915498</v>
      </c>
    </row>
    <row r="68" spans="1:6" ht="11.25">
      <c r="A68" s="1" t="s">
        <v>45</v>
      </c>
      <c r="E68" s="9">
        <f>+(SUM(B10:B12)*100/B$8)</f>
        <v>13.71578902702932</v>
      </c>
      <c r="F68" s="9">
        <f>+E68*100/MM!E68</f>
        <v>101.51783680779482</v>
      </c>
    </row>
    <row r="69" spans="1:6" ht="11.25">
      <c r="A69" s="1" t="s">
        <v>46</v>
      </c>
      <c r="E69" s="9">
        <f>+(SUM(B23:B30)*100/B$8)</f>
        <v>21.82628251368439</v>
      </c>
      <c r="F69" s="9">
        <f>+E69*100/MM!E69</f>
        <v>107.06606231510624</v>
      </c>
    </row>
    <row r="70" spans="1:6" ht="11.25">
      <c r="A70" s="1" t="s">
        <v>47</v>
      </c>
      <c r="E70" s="9">
        <f>+(SUM(B26:B30)*100/B$8)</f>
        <v>7.687868629863792</v>
      </c>
      <c r="F70" s="9">
        <f>+E70*100/MM!E70</f>
        <v>104.19234900866691</v>
      </c>
    </row>
    <row r="71" spans="1:6" ht="11.25">
      <c r="A71" s="1" t="s">
        <v>48</v>
      </c>
      <c r="E71" s="9">
        <f>SUM(B10:B12)*100/SUM(B23:B30)</f>
        <v>62.840701426960614</v>
      </c>
      <c r="F71" s="9">
        <f>+E71*100/MM!E71</f>
        <v>94.81794194412193</v>
      </c>
    </row>
    <row r="72" spans="1:6" ht="11.25">
      <c r="A72" s="1" t="s">
        <v>49</v>
      </c>
      <c r="E72" s="9">
        <f>+B10*100/B11</f>
        <v>94.03678246331042</v>
      </c>
      <c r="F72" s="9">
        <f>+E72*100/MM!E72</f>
        <v>96.73561521214324</v>
      </c>
    </row>
    <row r="74" ht="11.25">
      <c r="A74" s="1" t="s">
        <v>50</v>
      </c>
    </row>
    <row r="75" ht="11.25">
      <c r="A75" s="1" t="s">
        <v>51</v>
      </c>
    </row>
    <row r="77" ht="11.25">
      <c r="A77" s="1" t="s">
        <v>90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">
      <selection activeCell="O28" sqref="O28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33</v>
      </c>
    </row>
    <row r="2" spans="1:7" ht="12" thickBot="1">
      <c r="A2" s="11" t="s">
        <v>79</v>
      </c>
      <c r="B2" s="11"/>
      <c r="G2" s="21" t="s">
        <v>86</v>
      </c>
    </row>
    <row r="3" spans="1:9" ht="11.25">
      <c r="A3" s="11" t="s">
        <v>92</v>
      </c>
      <c r="B3" s="11"/>
      <c r="I3" s="36" t="s">
        <v>89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235784</v>
      </c>
      <c r="C8" s="2">
        <f>+D8+E8</f>
        <v>201653</v>
      </c>
      <c r="D8" s="2">
        <f>SUM(D10:D31)</f>
        <v>93747</v>
      </c>
      <c r="E8" s="2">
        <f>SUM(E10:E31)</f>
        <v>107906</v>
      </c>
      <c r="F8" s="2">
        <f>+G8+H8</f>
        <v>34131</v>
      </c>
      <c r="G8" s="2">
        <f>SUM(G10:G31)</f>
        <v>15644</v>
      </c>
      <c r="H8" s="2">
        <f>SUM(H10:H31)</f>
        <v>18487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8922</v>
      </c>
      <c r="C10" s="2">
        <f>+D10+E10</f>
        <v>7223</v>
      </c>
      <c r="D10" s="10">
        <v>3733</v>
      </c>
      <c r="E10" s="10">
        <v>3490</v>
      </c>
      <c r="F10" s="2">
        <f aca="true" t="shared" si="1" ref="F10:F31">+G10+H10</f>
        <v>1699</v>
      </c>
      <c r="G10" s="10">
        <v>888</v>
      </c>
      <c r="H10" s="10">
        <v>811</v>
      </c>
      <c r="I10" s="9">
        <f>-D10/$B$8*100</f>
        <v>-1.5832287178095206</v>
      </c>
      <c r="J10" s="9">
        <f>E10/$B$8*100</f>
        <v>1.480168289621009</v>
      </c>
      <c r="L10" s="9">
        <f>-G10/$B$8*100</f>
        <v>-0.37661588572591864</v>
      </c>
      <c r="M10" s="9">
        <f>H10/$B$8*100</f>
        <v>0.34395887761680183</v>
      </c>
    </row>
    <row r="11" spans="1:13" ht="11.25">
      <c r="A11" s="7" t="s">
        <v>6</v>
      </c>
      <c r="B11" s="19">
        <f t="shared" si="0"/>
        <v>9420</v>
      </c>
      <c r="C11" s="2">
        <f aca="true" t="shared" si="2" ref="C11:C31">+D11+E11</f>
        <v>8077</v>
      </c>
      <c r="D11" s="10">
        <v>4076</v>
      </c>
      <c r="E11" s="10">
        <v>4001</v>
      </c>
      <c r="F11" s="2">
        <f t="shared" si="1"/>
        <v>1343</v>
      </c>
      <c r="G11" s="10">
        <v>714</v>
      </c>
      <c r="H11" s="10">
        <v>629</v>
      </c>
      <c r="I11" s="9">
        <f aca="true" t="shared" si="3" ref="I11:I30">-D11/$B$8*100</f>
        <v>-1.7287008448410408</v>
      </c>
      <c r="J11" s="9">
        <f aca="true" t="shared" si="4" ref="J11:J30">E11/$B$8*100</f>
        <v>1.6968920707087842</v>
      </c>
      <c r="L11" s="9">
        <f aca="true" t="shared" si="5" ref="L11:L30">-G11/$B$8*100</f>
        <v>-0.30281952973908327</v>
      </c>
      <c r="M11" s="9">
        <f aca="true" t="shared" si="6" ref="M11:M30">H11/$B$8*100</f>
        <v>0.2667695857225257</v>
      </c>
    </row>
    <row r="12" spans="1:13" ht="11.25">
      <c r="A12" s="7" t="s">
        <v>7</v>
      </c>
      <c r="B12" s="19">
        <f t="shared" si="0"/>
        <v>9398</v>
      </c>
      <c r="C12" s="2">
        <f t="shared" si="2"/>
        <v>8293</v>
      </c>
      <c r="D12" s="10">
        <v>4234</v>
      </c>
      <c r="E12" s="10">
        <v>4059</v>
      </c>
      <c r="F12" s="2">
        <f t="shared" si="1"/>
        <v>1105</v>
      </c>
      <c r="G12" s="10">
        <v>561</v>
      </c>
      <c r="H12" s="10">
        <v>544</v>
      </c>
      <c r="I12" s="9">
        <f t="shared" si="3"/>
        <v>-1.795711329012995</v>
      </c>
      <c r="J12" s="9">
        <f t="shared" si="4"/>
        <v>1.7214908560377293</v>
      </c>
      <c r="L12" s="9">
        <f t="shared" si="5"/>
        <v>-0.23792963050927968</v>
      </c>
      <c r="M12" s="9">
        <f t="shared" si="6"/>
        <v>0.23071964170596815</v>
      </c>
    </row>
    <row r="13" spans="1:13" ht="11.25">
      <c r="A13" s="7" t="s">
        <v>4</v>
      </c>
      <c r="B13" s="19">
        <f t="shared" si="0"/>
        <v>9566</v>
      </c>
      <c r="C13" s="2">
        <f t="shared" si="2"/>
        <v>8085</v>
      </c>
      <c r="D13" s="10">
        <v>4139</v>
      </c>
      <c r="E13" s="10">
        <v>3946</v>
      </c>
      <c r="F13" s="2">
        <f t="shared" si="1"/>
        <v>1481</v>
      </c>
      <c r="G13" s="10">
        <v>712</v>
      </c>
      <c r="H13" s="10">
        <v>769</v>
      </c>
      <c r="I13" s="9">
        <f t="shared" si="3"/>
        <v>-1.7554202151121368</v>
      </c>
      <c r="J13" s="9">
        <f t="shared" si="4"/>
        <v>1.6735656363451294</v>
      </c>
      <c r="L13" s="9">
        <f t="shared" si="5"/>
        <v>-0.30197129576222304</v>
      </c>
      <c r="M13" s="9">
        <f t="shared" si="6"/>
        <v>0.3261459641027381</v>
      </c>
    </row>
    <row r="14" spans="1:13" ht="11.25">
      <c r="A14" s="7" t="s">
        <v>8</v>
      </c>
      <c r="B14" s="19">
        <f t="shared" si="0"/>
        <v>11500</v>
      </c>
      <c r="C14" s="2">
        <f t="shared" si="2"/>
        <v>8500</v>
      </c>
      <c r="D14" s="10">
        <v>4354</v>
      </c>
      <c r="E14" s="10">
        <v>4146</v>
      </c>
      <c r="F14" s="2">
        <f t="shared" si="1"/>
        <v>3000</v>
      </c>
      <c r="G14" s="10">
        <v>1308</v>
      </c>
      <c r="H14" s="10">
        <v>1692</v>
      </c>
      <c r="I14" s="9">
        <f t="shared" si="3"/>
        <v>-1.8466053676246055</v>
      </c>
      <c r="J14" s="9">
        <f t="shared" si="4"/>
        <v>1.7583890340311472</v>
      </c>
      <c r="L14" s="9">
        <f t="shared" si="5"/>
        <v>-0.5547450208665559</v>
      </c>
      <c r="M14" s="9">
        <f t="shared" si="6"/>
        <v>0.7176059444237098</v>
      </c>
    </row>
    <row r="15" spans="1:13" ht="11.25">
      <c r="A15" s="7" t="s">
        <v>9</v>
      </c>
      <c r="B15" s="19">
        <f t="shared" si="0"/>
        <v>13368</v>
      </c>
      <c r="C15" s="2">
        <f t="shared" si="2"/>
        <v>9220</v>
      </c>
      <c r="D15" s="10">
        <v>4557</v>
      </c>
      <c r="E15" s="10">
        <v>4663</v>
      </c>
      <c r="F15" s="2">
        <f t="shared" si="1"/>
        <v>4148</v>
      </c>
      <c r="G15" s="10">
        <v>1718</v>
      </c>
      <c r="H15" s="10">
        <v>2430</v>
      </c>
      <c r="I15" s="9">
        <f t="shared" si="3"/>
        <v>-1.9327011162759133</v>
      </c>
      <c r="J15" s="9">
        <f t="shared" si="4"/>
        <v>1.977657517049503</v>
      </c>
      <c r="L15" s="9">
        <f t="shared" si="5"/>
        <v>-0.7286329861228922</v>
      </c>
      <c r="M15" s="9">
        <f t="shared" si="6"/>
        <v>1.030604281885115</v>
      </c>
    </row>
    <row r="16" spans="1:13" ht="11.25">
      <c r="A16" s="7" t="s">
        <v>10</v>
      </c>
      <c r="B16" s="19">
        <f t="shared" si="0"/>
        <v>14717</v>
      </c>
      <c r="C16" s="2">
        <f t="shared" si="2"/>
        <v>10107</v>
      </c>
      <c r="D16" s="10">
        <v>5184</v>
      </c>
      <c r="E16" s="10">
        <v>4923</v>
      </c>
      <c r="F16" s="2">
        <f t="shared" si="1"/>
        <v>4610</v>
      </c>
      <c r="G16" s="10">
        <v>1993</v>
      </c>
      <c r="H16" s="10">
        <v>2617</v>
      </c>
      <c r="I16" s="9">
        <f t="shared" si="3"/>
        <v>-2.198622468021579</v>
      </c>
      <c r="J16" s="9">
        <f t="shared" si="4"/>
        <v>2.087927934041326</v>
      </c>
      <c r="L16" s="9">
        <f t="shared" si="5"/>
        <v>-0.8452651579411665</v>
      </c>
      <c r="M16" s="9">
        <f t="shared" si="6"/>
        <v>1.1099141587215418</v>
      </c>
    </row>
    <row r="17" spans="1:13" ht="11.25">
      <c r="A17" s="7" t="s">
        <v>11</v>
      </c>
      <c r="B17" s="19">
        <f t="shared" si="0"/>
        <v>17145</v>
      </c>
      <c r="C17" s="2">
        <f t="shared" si="2"/>
        <v>12602</v>
      </c>
      <c r="D17" s="10">
        <v>6232</v>
      </c>
      <c r="E17" s="10">
        <v>6370</v>
      </c>
      <c r="F17" s="2">
        <f t="shared" si="1"/>
        <v>4543</v>
      </c>
      <c r="G17" s="10">
        <v>2203</v>
      </c>
      <c r="H17" s="10">
        <v>2340</v>
      </c>
      <c r="I17" s="9">
        <f t="shared" si="3"/>
        <v>-2.643097071896312</v>
      </c>
      <c r="J17" s="9">
        <f t="shared" si="4"/>
        <v>2.7016252162996643</v>
      </c>
      <c r="L17" s="9">
        <f t="shared" si="5"/>
        <v>-0.9343297255114852</v>
      </c>
      <c r="M17" s="9">
        <f t="shared" si="6"/>
        <v>0.9924337529264072</v>
      </c>
    </row>
    <row r="18" spans="1:13" ht="11.25">
      <c r="A18" s="7" t="s">
        <v>12</v>
      </c>
      <c r="B18" s="19">
        <f t="shared" si="0"/>
        <v>18414</v>
      </c>
      <c r="C18" s="2">
        <f t="shared" si="2"/>
        <v>14739</v>
      </c>
      <c r="D18" s="10">
        <v>7239</v>
      </c>
      <c r="E18" s="10">
        <v>7500</v>
      </c>
      <c r="F18" s="2">
        <f t="shared" si="1"/>
        <v>3675</v>
      </c>
      <c r="G18" s="10">
        <v>1834</v>
      </c>
      <c r="H18" s="10">
        <v>1841</v>
      </c>
      <c r="I18" s="9">
        <f t="shared" si="3"/>
        <v>-3.070182879245411</v>
      </c>
      <c r="J18" s="9">
        <f t="shared" si="4"/>
        <v>3.180877413225664</v>
      </c>
      <c r="L18" s="9">
        <f t="shared" si="5"/>
        <v>-0.7778305567807824</v>
      </c>
      <c r="M18" s="9">
        <f t="shared" si="6"/>
        <v>0.7807993756997931</v>
      </c>
    </row>
    <row r="19" spans="1:13" ht="11.25">
      <c r="A19" s="7" t="s">
        <v>13</v>
      </c>
      <c r="B19" s="19">
        <f t="shared" si="0"/>
        <v>18468</v>
      </c>
      <c r="C19" s="2">
        <f t="shared" si="2"/>
        <v>15628</v>
      </c>
      <c r="D19" s="10">
        <v>7550</v>
      </c>
      <c r="E19" s="10">
        <v>8078</v>
      </c>
      <c r="F19" s="2">
        <f t="shared" si="1"/>
        <v>2840</v>
      </c>
      <c r="G19" s="10">
        <v>1362</v>
      </c>
      <c r="H19" s="10">
        <v>1478</v>
      </c>
      <c r="I19" s="9">
        <f t="shared" si="3"/>
        <v>-3.2020832626471685</v>
      </c>
      <c r="J19" s="9">
        <f t="shared" si="4"/>
        <v>3.4260170325382555</v>
      </c>
      <c r="L19" s="9">
        <f t="shared" si="5"/>
        <v>-0.5776473382417806</v>
      </c>
      <c r="M19" s="9">
        <f t="shared" si="6"/>
        <v>0.6268449088996709</v>
      </c>
    </row>
    <row r="20" spans="1:13" ht="11.25">
      <c r="A20" s="7" t="s">
        <v>14</v>
      </c>
      <c r="B20" s="19">
        <f t="shared" si="0"/>
        <v>17878</v>
      </c>
      <c r="C20" s="2">
        <f t="shared" si="2"/>
        <v>15704</v>
      </c>
      <c r="D20" s="10">
        <v>7405</v>
      </c>
      <c r="E20" s="10">
        <v>8299</v>
      </c>
      <c r="F20" s="2">
        <f t="shared" si="1"/>
        <v>2174</v>
      </c>
      <c r="G20" s="10">
        <v>944</v>
      </c>
      <c r="H20" s="10">
        <v>1230</v>
      </c>
      <c r="I20" s="9">
        <f t="shared" si="3"/>
        <v>-3.140586299324806</v>
      </c>
      <c r="J20" s="9">
        <f t="shared" si="4"/>
        <v>3.519746886981305</v>
      </c>
      <c r="L20" s="9">
        <f t="shared" si="5"/>
        <v>-0.40036643707800357</v>
      </c>
      <c r="M20" s="9">
        <f t="shared" si="6"/>
        <v>0.521663895769009</v>
      </c>
    </row>
    <row r="21" spans="1:13" ht="11.25">
      <c r="A21" s="7" t="s">
        <v>15</v>
      </c>
      <c r="B21" s="19">
        <f t="shared" si="0"/>
        <v>15369</v>
      </c>
      <c r="C21" s="2">
        <f t="shared" si="2"/>
        <v>13824</v>
      </c>
      <c r="D21" s="10">
        <v>6493</v>
      </c>
      <c r="E21" s="10">
        <v>7331</v>
      </c>
      <c r="F21" s="2">
        <f t="shared" si="1"/>
        <v>1545</v>
      </c>
      <c r="G21" s="10">
        <v>639</v>
      </c>
      <c r="H21" s="10">
        <v>906</v>
      </c>
      <c r="I21" s="9">
        <f t="shared" si="3"/>
        <v>-2.753791605876565</v>
      </c>
      <c r="J21" s="9">
        <f t="shared" si="4"/>
        <v>3.109201642180979</v>
      </c>
      <c r="L21" s="9">
        <f t="shared" si="5"/>
        <v>-0.2710107556068266</v>
      </c>
      <c r="M21" s="9">
        <f t="shared" si="6"/>
        <v>0.3842499915176602</v>
      </c>
    </row>
    <row r="22" spans="1:13" ht="11.25">
      <c r="A22" s="7" t="s">
        <v>16</v>
      </c>
      <c r="B22" s="19">
        <f t="shared" si="0"/>
        <v>12573</v>
      </c>
      <c r="C22" s="2">
        <f t="shared" si="2"/>
        <v>11610</v>
      </c>
      <c r="D22" s="10">
        <v>5292</v>
      </c>
      <c r="E22" s="10">
        <v>6318</v>
      </c>
      <c r="F22" s="2">
        <f t="shared" si="1"/>
        <v>963</v>
      </c>
      <c r="G22" s="10">
        <v>406</v>
      </c>
      <c r="H22" s="10">
        <v>557</v>
      </c>
      <c r="I22" s="9">
        <f t="shared" si="3"/>
        <v>-2.2444271027720286</v>
      </c>
      <c r="J22" s="9">
        <f t="shared" si="4"/>
        <v>2.6795711329012994</v>
      </c>
      <c r="L22" s="9">
        <f t="shared" si="5"/>
        <v>-0.17219149730261596</v>
      </c>
      <c r="M22" s="9">
        <f t="shared" si="6"/>
        <v>0.23623316255555932</v>
      </c>
    </row>
    <row r="23" spans="1:13" ht="11.25">
      <c r="A23" s="7" t="s">
        <v>17</v>
      </c>
      <c r="B23" s="19">
        <f t="shared" si="0"/>
        <v>11581</v>
      </c>
      <c r="C23" s="2">
        <f t="shared" si="2"/>
        <v>11088</v>
      </c>
      <c r="D23" s="10">
        <v>4627</v>
      </c>
      <c r="E23" s="10">
        <v>6461</v>
      </c>
      <c r="F23" s="2">
        <f t="shared" si="1"/>
        <v>493</v>
      </c>
      <c r="G23" s="10">
        <v>191</v>
      </c>
      <c r="H23" s="10">
        <v>302</v>
      </c>
      <c r="I23" s="9">
        <f t="shared" si="3"/>
        <v>-1.9623893054660195</v>
      </c>
      <c r="J23" s="9">
        <f t="shared" si="4"/>
        <v>2.740219862246802</v>
      </c>
      <c r="L23" s="9">
        <f t="shared" si="5"/>
        <v>-0.08100634479014691</v>
      </c>
      <c r="M23" s="9">
        <f t="shared" si="6"/>
        <v>0.12808333050588674</v>
      </c>
    </row>
    <row r="24" spans="1:13" ht="11.25">
      <c r="A24" s="7" t="s">
        <v>18</v>
      </c>
      <c r="B24" s="19">
        <f t="shared" si="0"/>
        <v>13888</v>
      </c>
      <c r="C24" s="2">
        <f t="shared" si="2"/>
        <v>13650</v>
      </c>
      <c r="D24" s="10">
        <v>5329</v>
      </c>
      <c r="E24" s="10">
        <v>8321</v>
      </c>
      <c r="F24" s="2">
        <f t="shared" si="1"/>
        <v>238</v>
      </c>
      <c r="G24" s="10">
        <v>89</v>
      </c>
      <c r="H24" s="10">
        <v>149</v>
      </c>
      <c r="I24" s="9">
        <f t="shared" si="3"/>
        <v>-2.260119431343942</v>
      </c>
      <c r="J24" s="9">
        <f t="shared" si="4"/>
        <v>3.529077460726767</v>
      </c>
      <c r="L24" s="9">
        <f t="shared" si="5"/>
        <v>-0.03774641197027788</v>
      </c>
      <c r="M24" s="9">
        <f t="shared" si="6"/>
        <v>0.0631934312760832</v>
      </c>
    </row>
    <row r="25" spans="1:13" ht="11.25">
      <c r="A25" s="8" t="s">
        <v>19</v>
      </c>
      <c r="B25" s="19">
        <f t="shared" si="0"/>
        <v>12663</v>
      </c>
      <c r="C25" s="2">
        <f t="shared" si="2"/>
        <v>12516</v>
      </c>
      <c r="D25" s="10">
        <v>5323</v>
      </c>
      <c r="E25" s="10">
        <v>7193</v>
      </c>
      <c r="F25" s="2">
        <f t="shared" si="1"/>
        <v>147</v>
      </c>
      <c r="G25" s="10">
        <v>50</v>
      </c>
      <c r="H25" s="10">
        <v>97</v>
      </c>
      <c r="I25" s="9">
        <f t="shared" si="3"/>
        <v>-2.2575747294133612</v>
      </c>
      <c r="J25" s="9">
        <f t="shared" si="4"/>
        <v>3.050673497777627</v>
      </c>
      <c r="L25" s="9">
        <f t="shared" si="5"/>
        <v>-0.021205849421504427</v>
      </c>
      <c r="M25" s="9">
        <f t="shared" si="6"/>
        <v>0.04113934787771859</v>
      </c>
    </row>
    <row r="26" spans="1:13" ht="11.25">
      <c r="A26" s="8" t="s">
        <v>20</v>
      </c>
      <c r="B26" s="19">
        <f t="shared" si="0"/>
        <v>10743</v>
      </c>
      <c r="C26" s="2">
        <f t="shared" si="2"/>
        <v>10664</v>
      </c>
      <c r="D26" s="10">
        <v>4421</v>
      </c>
      <c r="E26" s="10">
        <v>6243</v>
      </c>
      <c r="F26" s="2">
        <f t="shared" si="1"/>
        <v>79</v>
      </c>
      <c r="G26" s="10">
        <v>14</v>
      </c>
      <c r="H26" s="10">
        <v>65</v>
      </c>
      <c r="I26" s="9">
        <f t="shared" si="3"/>
        <v>-1.8750212058494216</v>
      </c>
      <c r="J26" s="9">
        <f t="shared" si="4"/>
        <v>2.647762358769043</v>
      </c>
      <c r="L26" s="9">
        <f t="shared" si="5"/>
        <v>-0.00593763783802124</v>
      </c>
      <c r="M26" s="9">
        <f t="shared" si="6"/>
        <v>0.027567604247955756</v>
      </c>
    </row>
    <row r="27" spans="1:13" ht="11.25">
      <c r="A27" s="8" t="s">
        <v>75</v>
      </c>
      <c r="B27" s="19">
        <f t="shared" si="0"/>
        <v>6818</v>
      </c>
      <c r="C27" s="2">
        <f t="shared" si="2"/>
        <v>6785</v>
      </c>
      <c r="D27" s="10">
        <v>2554</v>
      </c>
      <c r="E27" s="10">
        <v>4231</v>
      </c>
      <c r="F27" s="2">
        <f t="shared" si="1"/>
        <v>33</v>
      </c>
      <c r="G27" s="10">
        <v>12</v>
      </c>
      <c r="H27" s="10">
        <v>21</v>
      </c>
      <c r="I27" s="9">
        <f t="shared" si="3"/>
        <v>-1.0831947884504463</v>
      </c>
      <c r="J27" s="9">
        <f t="shared" si="4"/>
        <v>1.7944389780477046</v>
      </c>
      <c r="L27" s="9">
        <f t="shared" si="5"/>
        <v>-0.005089403861161063</v>
      </c>
      <c r="M27" s="9">
        <f t="shared" si="6"/>
        <v>0.00890645675703186</v>
      </c>
    </row>
    <row r="28" spans="1:13" ht="11.25">
      <c r="A28" s="8" t="s">
        <v>76</v>
      </c>
      <c r="B28" s="19">
        <f t="shared" si="0"/>
        <v>2645</v>
      </c>
      <c r="C28" s="2">
        <f t="shared" si="2"/>
        <v>2635</v>
      </c>
      <c r="D28" s="10">
        <v>835</v>
      </c>
      <c r="E28" s="10">
        <v>1800</v>
      </c>
      <c r="F28" s="2">
        <f t="shared" si="1"/>
        <v>10</v>
      </c>
      <c r="G28" s="10">
        <v>4</v>
      </c>
      <c r="H28" s="10">
        <v>6</v>
      </c>
      <c r="I28" s="9">
        <f t="shared" si="3"/>
        <v>-0.35413768533912393</v>
      </c>
      <c r="J28" s="9">
        <f t="shared" si="4"/>
        <v>0.7634105791741593</v>
      </c>
      <c r="L28" s="9">
        <f t="shared" si="5"/>
        <v>-0.001696467953720354</v>
      </c>
      <c r="M28" s="9">
        <f t="shared" si="6"/>
        <v>0.0025447019305805314</v>
      </c>
    </row>
    <row r="29" spans="1:13" ht="11.25">
      <c r="A29" s="8" t="s">
        <v>77</v>
      </c>
      <c r="B29" s="19">
        <f t="shared" si="0"/>
        <v>608</v>
      </c>
      <c r="C29" s="2">
        <f t="shared" si="2"/>
        <v>604</v>
      </c>
      <c r="D29" s="10">
        <v>149</v>
      </c>
      <c r="E29" s="10">
        <v>455</v>
      </c>
      <c r="F29" s="2">
        <f t="shared" si="1"/>
        <v>4</v>
      </c>
      <c r="G29" s="10">
        <v>2</v>
      </c>
      <c r="H29" s="10">
        <v>2</v>
      </c>
      <c r="I29" s="9">
        <f t="shared" si="3"/>
        <v>-0.0631934312760832</v>
      </c>
      <c r="J29" s="9">
        <f t="shared" si="4"/>
        <v>0.1929732297356903</v>
      </c>
      <c r="L29" s="9">
        <f t="shared" si="5"/>
        <v>-0.000848233976860177</v>
      </c>
      <c r="M29" s="9">
        <f t="shared" si="6"/>
        <v>0.000848233976860177</v>
      </c>
    </row>
    <row r="30" spans="1:13" ht="11.25">
      <c r="A30" s="8" t="s">
        <v>78</v>
      </c>
      <c r="B30" s="19">
        <f t="shared" si="0"/>
        <v>100</v>
      </c>
      <c r="C30" s="2">
        <f t="shared" si="2"/>
        <v>99</v>
      </c>
      <c r="D30" s="1">
        <v>21</v>
      </c>
      <c r="E30" s="1">
        <v>78</v>
      </c>
      <c r="F30" s="2">
        <f t="shared" si="1"/>
        <v>1</v>
      </c>
      <c r="G30" s="10">
        <v>0</v>
      </c>
      <c r="H30" s="10">
        <v>1</v>
      </c>
      <c r="I30" s="9">
        <f t="shared" si="3"/>
        <v>-0.00890645675703186</v>
      </c>
      <c r="J30" s="9">
        <f t="shared" si="4"/>
        <v>0.033081125097546904</v>
      </c>
      <c r="L30" s="9">
        <f t="shared" si="5"/>
        <v>0</v>
      </c>
      <c r="M30" s="9">
        <f t="shared" si="6"/>
        <v>0.0004241169884300885</v>
      </c>
    </row>
    <row r="31" spans="1:8" ht="11.25">
      <c r="A31" s="8" t="s">
        <v>87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91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85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84</v>
      </c>
      <c r="F65" s="15" t="s">
        <v>52</v>
      </c>
    </row>
    <row r="67" spans="1:6" ht="11.25">
      <c r="A67" s="1" t="s">
        <v>83</v>
      </c>
      <c r="E67" s="9">
        <f>+F8*100/B8</f>
        <v>14.475536932107353</v>
      </c>
      <c r="F67" s="9">
        <f>+E67*100/MM!E67</f>
        <v>110.33204936254585</v>
      </c>
    </row>
    <row r="68" spans="1:6" ht="11.25">
      <c r="A68" s="1" t="s">
        <v>45</v>
      </c>
      <c r="E68" s="9">
        <f>+(SUM(B10:B12)*100/B$8)</f>
        <v>11.765005259050657</v>
      </c>
      <c r="F68" s="9">
        <f>+E68*100/MM!E68</f>
        <v>87.07905039786371</v>
      </c>
    </row>
    <row r="69" spans="1:6" ht="11.25">
      <c r="A69" s="1" t="s">
        <v>46</v>
      </c>
      <c r="E69" s="9">
        <f>+(SUM(B23:B30)*100/B$8)</f>
        <v>25.042411698843008</v>
      </c>
      <c r="F69" s="9">
        <f>+E69*100/MM!E69</f>
        <v>122.84237637755525</v>
      </c>
    </row>
    <row r="70" spans="1:6" ht="11.25">
      <c r="A70" s="1" t="s">
        <v>47</v>
      </c>
      <c r="E70" s="9">
        <f>+(SUM(B26:B30)*100/B$8)</f>
        <v>8.869982696026872</v>
      </c>
      <c r="F70" s="9">
        <f>+E70*100/MM!E70</f>
        <v>120.21333574499987</v>
      </c>
    </row>
    <row r="71" spans="1:6" ht="11.25">
      <c r="A71" s="1" t="s">
        <v>48</v>
      </c>
      <c r="E71" s="9">
        <f>SUM(B10:B12)*100/SUM(B23:B30)</f>
        <v>46.98032042814077</v>
      </c>
      <c r="F71" s="9">
        <f>+E71*100/MM!E71</f>
        <v>70.8868168833097</v>
      </c>
    </row>
    <row r="72" spans="1:6" ht="11.25">
      <c r="A72" s="1" t="s">
        <v>49</v>
      </c>
      <c r="E72" s="9">
        <f>+B10*100/B11</f>
        <v>94.71337579617834</v>
      </c>
      <c r="F72" s="9">
        <f>+E72*100/MM!E72</f>
        <v>97.43162660884272</v>
      </c>
    </row>
    <row r="74" ht="11.25">
      <c r="A74" s="1" t="s">
        <v>50</v>
      </c>
    </row>
    <row r="75" ht="11.25">
      <c r="A75" s="1" t="s">
        <v>51</v>
      </c>
    </row>
    <row r="77" ht="11.25">
      <c r="A77" s="1" t="s">
        <v>90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">
      <selection activeCell="O34" sqref="O34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34</v>
      </c>
    </row>
    <row r="2" spans="1:7" ht="12" thickBot="1">
      <c r="A2" s="11" t="s">
        <v>79</v>
      </c>
      <c r="B2" s="11"/>
      <c r="G2" s="21" t="s">
        <v>86</v>
      </c>
    </row>
    <row r="3" spans="1:9" ht="11.25">
      <c r="A3" s="11" t="s">
        <v>92</v>
      </c>
      <c r="B3" s="11"/>
      <c r="I3" s="36" t="s">
        <v>89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248216</v>
      </c>
      <c r="C8" s="2">
        <f>+D8+E8</f>
        <v>204022</v>
      </c>
      <c r="D8" s="2">
        <f>SUM(D10:D31)</f>
        <v>94586</v>
      </c>
      <c r="E8" s="2">
        <f>SUM(E10:E31)</f>
        <v>109436</v>
      </c>
      <c r="F8" s="2">
        <f>+G8+H8</f>
        <v>44194</v>
      </c>
      <c r="G8" s="2">
        <f>SUM(G10:G31)</f>
        <v>20937</v>
      </c>
      <c r="H8" s="2">
        <f>SUM(H10:H31)</f>
        <v>23257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11019</v>
      </c>
      <c r="C10" s="2">
        <f>+D10+E10</f>
        <v>8781</v>
      </c>
      <c r="D10" s="10">
        <v>4533</v>
      </c>
      <c r="E10" s="10">
        <v>4248</v>
      </c>
      <c r="F10" s="2">
        <f aca="true" t="shared" si="1" ref="F10:F31">+G10+H10</f>
        <v>2238</v>
      </c>
      <c r="G10" s="10">
        <v>1155</v>
      </c>
      <c r="H10" s="10">
        <v>1083</v>
      </c>
      <c r="I10" s="9">
        <f>-D10/$B$8*100</f>
        <v>-1.826231991491282</v>
      </c>
      <c r="J10" s="9">
        <f>E10/$B$8*100</f>
        <v>1.7114126406033454</v>
      </c>
      <c r="L10" s="9">
        <f>-G10/$B$8*100</f>
        <v>-0.46532052728268924</v>
      </c>
      <c r="M10" s="9">
        <f>H10/$B$8*100</f>
        <v>0.436313533374158</v>
      </c>
    </row>
    <row r="11" spans="1:13" ht="11.25">
      <c r="A11" s="7" t="s">
        <v>6</v>
      </c>
      <c r="B11" s="19">
        <f t="shared" si="0"/>
        <v>12299</v>
      </c>
      <c r="C11" s="2">
        <f aca="true" t="shared" si="2" ref="C11:C31">+D11+E11</f>
        <v>10500</v>
      </c>
      <c r="D11" s="10">
        <v>5374</v>
      </c>
      <c r="E11" s="10">
        <v>5126</v>
      </c>
      <c r="F11" s="2">
        <f t="shared" si="1"/>
        <v>1799</v>
      </c>
      <c r="G11" s="10">
        <v>906</v>
      </c>
      <c r="H11" s="10">
        <v>893</v>
      </c>
      <c r="I11" s="9">
        <f aca="true" t="shared" si="3" ref="I11:I30">-D11/$B$8*100</f>
        <v>-2.165049795339543</v>
      </c>
      <c r="J11" s="9">
        <f aca="true" t="shared" si="4" ref="J11:J30">E11/$B$8*100</f>
        <v>2.0651368163212687</v>
      </c>
      <c r="L11" s="9">
        <f aca="true" t="shared" si="5" ref="L11:L30">-G11/$B$8*100</f>
        <v>-0.3650046733490186</v>
      </c>
      <c r="M11" s="9">
        <f aca="true" t="shared" si="6" ref="M11:M30">H11/$B$8*100</f>
        <v>0.3597672994488671</v>
      </c>
    </row>
    <row r="12" spans="1:13" ht="11.25">
      <c r="A12" s="7" t="s">
        <v>7</v>
      </c>
      <c r="B12" s="19">
        <f t="shared" si="0"/>
        <v>11748</v>
      </c>
      <c r="C12" s="2">
        <f t="shared" si="2"/>
        <v>10270</v>
      </c>
      <c r="D12" s="10">
        <v>5255</v>
      </c>
      <c r="E12" s="10">
        <v>5015</v>
      </c>
      <c r="F12" s="2">
        <f t="shared" si="1"/>
        <v>1478</v>
      </c>
      <c r="G12" s="10">
        <v>739</v>
      </c>
      <c r="H12" s="10">
        <v>739</v>
      </c>
      <c r="I12" s="9">
        <f t="shared" si="3"/>
        <v>-2.117107680407387</v>
      </c>
      <c r="J12" s="9">
        <f t="shared" si="4"/>
        <v>2.0204177007122825</v>
      </c>
      <c r="L12" s="9">
        <f t="shared" si="5"/>
        <v>-0.2977245624778419</v>
      </c>
      <c r="M12" s="9">
        <f t="shared" si="6"/>
        <v>0.2977245624778419</v>
      </c>
    </row>
    <row r="13" spans="1:13" ht="11.25">
      <c r="A13" s="7" t="s">
        <v>4</v>
      </c>
      <c r="B13" s="19">
        <f t="shared" si="0"/>
        <v>10823</v>
      </c>
      <c r="C13" s="2">
        <f t="shared" si="2"/>
        <v>8847</v>
      </c>
      <c r="D13" s="10">
        <v>4518</v>
      </c>
      <c r="E13" s="10">
        <v>4329</v>
      </c>
      <c r="F13" s="2">
        <f t="shared" si="1"/>
        <v>1976</v>
      </c>
      <c r="G13" s="10">
        <v>982</v>
      </c>
      <c r="H13" s="10">
        <v>994</v>
      </c>
      <c r="I13" s="9">
        <f t="shared" si="3"/>
        <v>-1.820188867760338</v>
      </c>
      <c r="J13" s="9">
        <f t="shared" si="4"/>
        <v>1.7440455087504432</v>
      </c>
      <c r="L13" s="9">
        <f t="shared" si="5"/>
        <v>-0.3956231669191349</v>
      </c>
      <c r="M13" s="9">
        <f t="shared" si="6"/>
        <v>0.40045766590389015</v>
      </c>
    </row>
    <row r="14" spans="1:13" ht="11.25">
      <c r="A14" s="7" t="s">
        <v>8</v>
      </c>
      <c r="B14" s="19">
        <f t="shared" si="0"/>
        <v>13005</v>
      </c>
      <c r="C14" s="2">
        <f t="shared" si="2"/>
        <v>9168</v>
      </c>
      <c r="D14" s="10">
        <v>4583</v>
      </c>
      <c r="E14" s="10">
        <v>4585</v>
      </c>
      <c r="F14" s="2">
        <f t="shared" si="1"/>
        <v>3837</v>
      </c>
      <c r="G14" s="10">
        <v>1735</v>
      </c>
      <c r="H14" s="10">
        <v>2102</v>
      </c>
      <c r="I14" s="9">
        <f t="shared" si="3"/>
        <v>-1.8463757372610954</v>
      </c>
      <c r="J14" s="9">
        <f t="shared" si="4"/>
        <v>1.847181487091888</v>
      </c>
      <c r="L14" s="9">
        <f t="shared" si="5"/>
        <v>-0.6989879782125246</v>
      </c>
      <c r="M14" s="9">
        <f t="shared" si="6"/>
        <v>0.8468430721629548</v>
      </c>
    </row>
    <row r="15" spans="1:13" ht="11.25">
      <c r="A15" s="7" t="s">
        <v>9</v>
      </c>
      <c r="B15" s="19">
        <f t="shared" si="0"/>
        <v>14744</v>
      </c>
      <c r="C15" s="2">
        <f t="shared" si="2"/>
        <v>9588</v>
      </c>
      <c r="D15" s="10">
        <v>4845</v>
      </c>
      <c r="E15" s="10">
        <v>4743</v>
      </c>
      <c r="F15" s="2">
        <f t="shared" si="1"/>
        <v>5156</v>
      </c>
      <c r="G15" s="10">
        <v>2308</v>
      </c>
      <c r="H15" s="10">
        <v>2848</v>
      </c>
      <c r="I15" s="9">
        <f t="shared" si="3"/>
        <v>-1.9519289650949172</v>
      </c>
      <c r="J15" s="9">
        <f t="shared" si="4"/>
        <v>1.910835723724498</v>
      </c>
      <c r="L15" s="9">
        <f t="shared" si="5"/>
        <v>-0.9298353047345861</v>
      </c>
      <c r="M15" s="9">
        <f t="shared" si="6"/>
        <v>1.1473877590485706</v>
      </c>
    </row>
    <row r="16" spans="1:13" ht="11.25">
      <c r="A16" s="7" t="s">
        <v>10</v>
      </c>
      <c r="B16" s="19">
        <f t="shared" si="0"/>
        <v>15936</v>
      </c>
      <c r="C16" s="2">
        <f t="shared" si="2"/>
        <v>10090</v>
      </c>
      <c r="D16" s="10">
        <v>4940</v>
      </c>
      <c r="E16" s="10">
        <v>5150</v>
      </c>
      <c r="F16" s="2">
        <f t="shared" si="1"/>
        <v>5846</v>
      </c>
      <c r="G16" s="10">
        <v>2691</v>
      </c>
      <c r="H16" s="10">
        <v>3155</v>
      </c>
      <c r="I16" s="9">
        <f t="shared" si="3"/>
        <v>-1.9902020820575628</v>
      </c>
      <c r="J16" s="9">
        <f t="shared" si="4"/>
        <v>2.074805814290779</v>
      </c>
      <c r="L16" s="9">
        <f t="shared" si="5"/>
        <v>-1.0841363973313565</v>
      </c>
      <c r="M16" s="9">
        <f t="shared" si="6"/>
        <v>1.271070358075225</v>
      </c>
    </row>
    <row r="17" spans="1:13" ht="11.25">
      <c r="A17" s="7" t="s">
        <v>11</v>
      </c>
      <c r="B17" s="19">
        <f t="shared" si="0"/>
        <v>19373</v>
      </c>
      <c r="C17" s="2">
        <f t="shared" si="2"/>
        <v>13301</v>
      </c>
      <c r="D17" s="10">
        <v>6244</v>
      </c>
      <c r="E17" s="10">
        <v>7057</v>
      </c>
      <c r="F17" s="2">
        <f t="shared" si="1"/>
        <v>6072</v>
      </c>
      <c r="G17" s="10">
        <v>2937</v>
      </c>
      <c r="H17" s="10">
        <v>3135</v>
      </c>
      <c r="I17" s="9">
        <f t="shared" si="3"/>
        <v>-2.515550971734296</v>
      </c>
      <c r="J17" s="9">
        <f t="shared" si="4"/>
        <v>2.8430882779514617</v>
      </c>
      <c r="L17" s="9">
        <f t="shared" si="5"/>
        <v>-1.1832436265188384</v>
      </c>
      <c r="M17" s="9">
        <f t="shared" si="6"/>
        <v>1.2630128597672996</v>
      </c>
    </row>
    <row r="18" spans="1:13" ht="11.25">
      <c r="A18" s="7" t="s">
        <v>12</v>
      </c>
      <c r="B18" s="19">
        <f t="shared" si="0"/>
        <v>22420</v>
      </c>
      <c r="C18" s="2">
        <f t="shared" si="2"/>
        <v>17525</v>
      </c>
      <c r="D18" s="10">
        <v>8331</v>
      </c>
      <c r="E18" s="10">
        <v>9194</v>
      </c>
      <c r="F18" s="2">
        <f t="shared" si="1"/>
        <v>4895</v>
      </c>
      <c r="G18" s="10">
        <v>2488</v>
      </c>
      <c r="H18" s="10">
        <v>2407</v>
      </c>
      <c r="I18" s="9">
        <f t="shared" si="3"/>
        <v>-3.3563509201663067</v>
      </c>
      <c r="J18" s="9">
        <f t="shared" si="4"/>
        <v>3.7040319721532855</v>
      </c>
      <c r="L18" s="9">
        <f t="shared" si="5"/>
        <v>-1.002352789505914</v>
      </c>
      <c r="M18" s="9">
        <f t="shared" si="6"/>
        <v>0.9697199213588165</v>
      </c>
    </row>
    <row r="19" spans="1:13" ht="11.25">
      <c r="A19" s="7" t="s">
        <v>13</v>
      </c>
      <c r="B19" s="19">
        <f t="shared" si="0"/>
        <v>21335</v>
      </c>
      <c r="C19" s="2">
        <f t="shared" si="2"/>
        <v>17402</v>
      </c>
      <c r="D19" s="10">
        <v>8526</v>
      </c>
      <c r="E19" s="10">
        <v>8876</v>
      </c>
      <c r="F19" s="2">
        <f t="shared" si="1"/>
        <v>3933</v>
      </c>
      <c r="G19" s="10">
        <v>1975</v>
      </c>
      <c r="H19" s="10">
        <v>1958</v>
      </c>
      <c r="I19" s="9">
        <f t="shared" si="3"/>
        <v>-3.434911528668579</v>
      </c>
      <c r="J19" s="9">
        <f t="shared" si="4"/>
        <v>3.5759177490572727</v>
      </c>
      <c r="L19" s="9">
        <f t="shared" si="5"/>
        <v>-0.7956779579076287</v>
      </c>
      <c r="M19" s="9">
        <f t="shared" si="6"/>
        <v>0.7888290843458924</v>
      </c>
    </row>
    <row r="20" spans="1:13" ht="11.25">
      <c r="A20" s="7" t="s">
        <v>14</v>
      </c>
      <c r="B20" s="19">
        <f t="shared" si="0"/>
        <v>18965</v>
      </c>
      <c r="C20" s="2">
        <f t="shared" si="2"/>
        <v>16224</v>
      </c>
      <c r="D20" s="10">
        <v>7678</v>
      </c>
      <c r="E20" s="10">
        <v>8546</v>
      </c>
      <c r="F20" s="2">
        <f t="shared" si="1"/>
        <v>2741</v>
      </c>
      <c r="G20" s="10">
        <v>1285</v>
      </c>
      <c r="H20" s="10">
        <v>1456</v>
      </c>
      <c r="I20" s="9">
        <f t="shared" si="3"/>
        <v>-3.0932736004125436</v>
      </c>
      <c r="J20" s="9">
        <f t="shared" si="4"/>
        <v>3.4429690269765043</v>
      </c>
      <c r="L20" s="9">
        <f t="shared" si="5"/>
        <v>-0.5176942662842041</v>
      </c>
      <c r="M20" s="9">
        <f t="shared" si="6"/>
        <v>0.5865858768169658</v>
      </c>
    </row>
    <row r="21" spans="1:13" ht="11.25">
      <c r="A21" s="7" t="s">
        <v>15</v>
      </c>
      <c r="B21" s="19">
        <f t="shared" si="0"/>
        <v>15753</v>
      </c>
      <c r="C21" s="2">
        <f t="shared" si="2"/>
        <v>13873</v>
      </c>
      <c r="D21" s="10">
        <v>6446</v>
      </c>
      <c r="E21" s="10">
        <v>7427</v>
      </c>
      <c r="F21" s="2">
        <f t="shared" si="1"/>
        <v>1880</v>
      </c>
      <c r="G21" s="10">
        <v>841</v>
      </c>
      <c r="H21" s="10">
        <v>1039</v>
      </c>
      <c r="I21" s="9">
        <f t="shared" si="3"/>
        <v>-2.596931704644342</v>
      </c>
      <c r="J21" s="9">
        <f t="shared" si="4"/>
        <v>2.9921519966480807</v>
      </c>
      <c r="L21" s="9">
        <f t="shared" si="5"/>
        <v>-0.3388178038482612</v>
      </c>
      <c r="M21" s="9">
        <f t="shared" si="6"/>
        <v>0.4185870370967222</v>
      </c>
    </row>
    <row r="22" spans="1:13" ht="11.25">
      <c r="A22" s="7" t="s">
        <v>16</v>
      </c>
      <c r="B22" s="19">
        <f t="shared" si="0"/>
        <v>12155</v>
      </c>
      <c r="C22" s="2">
        <f t="shared" si="2"/>
        <v>11010</v>
      </c>
      <c r="D22" s="10">
        <v>4926</v>
      </c>
      <c r="E22" s="10">
        <v>6084</v>
      </c>
      <c r="F22" s="2">
        <f t="shared" si="1"/>
        <v>1145</v>
      </c>
      <c r="G22" s="10">
        <v>470</v>
      </c>
      <c r="H22" s="10">
        <v>675</v>
      </c>
      <c r="I22" s="9">
        <f t="shared" si="3"/>
        <v>-1.984561833242015</v>
      </c>
      <c r="J22" s="9">
        <f t="shared" si="4"/>
        <v>2.451090985270893</v>
      </c>
      <c r="L22" s="9">
        <f t="shared" si="5"/>
        <v>-0.18935121023624585</v>
      </c>
      <c r="M22" s="9">
        <f t="shared" si="6"/>
        <v>0.2719405678924807</v>
      </c>
    </row>
    <row r="23" spans="1:13" ht="11.25">
      <c r="A23" s="7" t="s">
        <v>17</v>
      </c>
      <c r="B23" s="19">
        <f t="shared" si="0"/>
        <v>10747</v>
      </c>
      <c r="C23" s="2">
        <f t="shared" si="2"/>
        <v>10139</v>
      </c>
      <c r="D23" s="10">
        <v>4320</v>
      </c>
      <c r="E23" s="10">
        <v>5819</v>
      </c>
      <c r="F23" s="2">
        <f t="shared" si="1"/>
        <v>608</v>
      </c>
      <c r="G23" s="10">
        <v>235</v>
      </c>
      <c r="H23" s="10">
        <v>373</v>
      </c>
      <c r="I23" s="9">
        <f t="shared" si="3"/>
        <v>-1.7404196345118768</v>
      </c>
      <c r="J23" s="9">
        <f t="shared" si="4"/>
        <v>2.344329132690882</v>
      </c>
      <c r="L23" s="9">
        <f t="shared" si="5"/>
        <v>-0.09467560511812292</v>
      </c>
      <c r="M23" s="9">
        <f t="shared" si="6"/>
        <v>0.15027234344280788</v>
      </c>
    </row>
    <row r="24" spans="1:13" ht="11.25">
      <c r="A24" s="7" t="s">
        <v>18</v>
      </c>
      <c r="B24" s="19">
        <f t="shared" si="0"/>
        <v>10571</v>
      </c>
      <c r="C24" s="2">
        <f t="shared" si="2"/>
        <v>10275</v>
      </c>
      <c r="D24" s="10">
        <v>4222</v>
      </c>
      <c r="E24" s="10">
        <v>6053</v>
      </c>
      <c r="F24" s="2">
        <f t="shared" si="1"/>
        <v>296</v>
      </c>
      <c r="G24" s="10">
        <v>99</v>
      </c>
      <c r="H24" s="10">
        <v>197</v>
      </c>
      <c r="I24" s="9">
        <f t="shared" si="3"/>
        <v>-1.7009378928030425</v>
      </c>
      <c r="J24" s="9">
        <f t="shared" si="4"/>
        <v>2.438601862893609</v>
      </c>
      <c r="L24" s="9">
        <f t="shared" si="5"/>
        <v>-0.03988461662423051</v>
      </c>
      <c r="M24" s="9">
        <f t="shared" si="6"/>
        <v>0.07936635833306474</v>
      </c>
    </row>
    <row r="25" spans="1:13" ht="11.25">
      <c r="A25" s="8" t="s">
        <v>19</v>
      </c>
      <c r="B25" s="19">
        <f t="shared" si="0"/>
        <v>8948</v>
      </c>
      <c r="C25" s="2">
        <f t="shared" si="2"/>
        <v>8791</v>
      </c>
      <c r="D25" s="10">
        <v>3540</v>
      </c>
      <c r="E25" s="10">
        <v>5251</v>
      </c>
      <c r="F25" s="2">
        <f t="shared" si="1"/>
        <v>157</v>
      </c>
      <c r="G25" s="10">
        <v>56</v>
      </c>
      <c r="H25" s="10">
        <v>101</v>
      </c>
      <c r="I25" s="9">
        <f t="shared" si="3"/>
        <v>-1.4261772005027877</v>
      </c>
      <c r="J25" s="9">
        <f t="shared" si="4"/>
        <v>2.115496180745802</v>
      </c>
      <c r="L25" s="9">
        <f t="shared" si="5"/>
        <v>-0.022560995262190995</v>
      </c>
      <c r="M25" s="9">
        <f t="shared" si="6"/>
        <v>0.040690366455023046</v>
      </c>
    </row>
    <row r="26" spans="1:13" ht="11.25">
      <c r="A26" s="8" t="s">
        <v>20</v>
      </c>
      <c r="B26" s="19">
        <f t="shared" si="0"/>
        <v>8981</v>
      </c>
      <c r="C26" s="2">
        <f t="shared" si="2"/>
        <v>8898</v>
      </c>
      <c r="D26" s="10">
        <v>3338</v>
      </c>
      <c r="E26" s="10">
        <v>5560</v>
      </c>
      <c r="F26" s="2">
        <f t="shared" si="1"/>
        <v>83</v>
      </c>
      <c r="G26" s="10">
        <v>20</v>
      </c>
      <c r="H26" s="10">
        <v>63</v>
      </c>
      <c r="I26" s="9">
        <f t="shared" si="3"/>
        <v>-1.3447964675927417</v>
      </c>
      <c r="J26" s="9">
        <f t="shared" si="4"/>
        <v>2.239984529603249</v>
      </c>
      <c r="L26" s="9">
        <f t="shared" si="5"/>
        <v>-0.008057498307925355</v>
      </c>
      <c r="M26" s="9">
        <f t="shared" si="6"/>
        <v>0.02538111966996487</v>
      </c>
    </row>
    <row r="27" spans="1:13" ht="11.25">
      <c r="A27" s="8" t="s">
        <v>75</v>
      </c>
      <c r="B27" s="19">
        <f t="shared" si="0"/>
        <v>6225</v>
      </c>
      <c r="C27" s="2">
        <f t="shared" si="2"/>
        <v>6186</v>
      </c>
      <c r="D27" s="10">
        <v>2087</v>
      </c>
      <c r="E27" s="10">
        <v>4099</v>
      </c>
      <c r="F27" s="2">
        <f t="shared" si="1"/>
        <v>39</v>
      </c>
      <c r="G27" s="10">
        <v>9</v>
      </c>
      <c r="H27" s="10">
        <v>30</v>
      </c>
      <c r="I27" s="9">
        <f t="shared" si="3"/>
        <v>-0.8407999484320108</v>
      </c>
      <c r="J27" s="9">
        <f t="shared" si="4"/>
        <v>1.6513842782093016</v>
      </c>
      <c r="L27" s="9">
        <f t="shared" si="5"/>
        <v>-0.0036258742385664095</v>
      </c>
      <c r="M27" s="9">
        <f t="shared" si="6"/>
        <v>0.012086247461888033</v>
      </c>
    </row>
    <row r="28" spans="1:13" ht="11.25">
      <c r="A28" s="8" t="s">
        <v>76</v>
      </c>
      <c r="B28" s="19">
        <f t="shared" si="0"/>
        <v>2436</v>
      </c>
      <c r="C28" s="2">
        <f t="shared" si="2"/>
        <v>2424</v>
      </c>
      <c r="D28" s="10">
        <v>706</v>
      </c>
      <c r="E28" s="10">
        <v>1718</v>
      </c>
      <c r="F28" s="2">
        <f t="shared" si="1"/>
        <v>12</v>
      </c>
      <c r="G28" s="10">
        <v>5</v>
      </c>
      <c r="H28" s="10">
        <v>7</v>
      </c>
      <c r="I28" s="9">
        <f t="shared" si="3"/>
        <v>-0.28442969026976506</v>
      </c>
      <c r="J28" s="9">
        <f t="shared" si="4"/>
        <v>0.692139104650788</v>
      </c>
      <c r="L28" s="9">
        <f t="shared" si="5"/>
        <v>-0.0020143745769813388</v>
      </c>
      <c r="M28" s="9">
        <f t="shared" si="6"/>
        <v>0.0028201244077738744</v>
      </c>
    </row>
    <row r="29" spans="1:13" ht="11.25">
      <c r="A29" s="8" t="s">
        <v>77</v>
      </c>
      <c r="B29" s="19">
        <f t="shared" si="0"/>
        <v>640</v>
      </c>
      <c r="C29" s="2">
        <f t="shared" si="2"/>
        <v>637</v>
      </c>
      <c r="D29" s="10">
        <v>158</v>
      </c>
      <c r="E29" s="10">
        <v>479</v>
      </c>
      <c r="F29" s="2">
        <f t="shared" si="1"/>
        <v>3</v>
      </c>
      <c r="G29" s="10">
        <v>1</v>
      </c>
      <c r="H29" s="10">
        <v>2</v>
      </c>
      <c r="I29" s="9">
        <f t="shared" si="3"/>
        <v>-0.0636542366326103</v>
      </c>
      <c r="J29" s="9">
        <f t="shared" si="4"/>
        <v>0.19297708447481224</v>
      </c>
      <c r="L29" s="9">
        <f t="shared" si="5"/>
        <v>-0.00040287491539626774</v>
      </c>
      <c r="M29" s="9">
        <f t="shared" si="6"/>
        <v>0.0008057498307925355</v>
      </c>
    </row>
    <row r="30" spans="1:13" ht="11.25">
      <c r="A30" s="8" t="s">
        <v>78</v>
      </c>
      <c r="B30" s="19">
        <f t="shared" si="0"/>
        <v>93</v>
      </c>
      <c r="C30" s="2">
        <f t="shared" si="2"/>
        <v>93</v>
      </c>
      <c r="D30" s="1">
        <v>16</v>
      </c>
      <c r="E30" s="1">
        <v>77</v>
      </c>
      <c r="F30" s="2">
        <f t="shared" si="1"/>
        <v>0</v>
      </c>
      <c r="G30" s="10">
        <v>0</v>
      </c>
      <c r="H30" s="10">
        <v>0</v>
      </c>
      <c r="I30" s="9">
        <f t="shared" si="3"/>
        <v>-0.006445998646340284</v>
      </c>
      <c r="J30" s="9">
        <f t="shared" si="4"/>
        <v>0.031021368485512617</v>
      </c>
      <c r="L30" s="9">
        <f t="shared" si="5"/>
        <v>0</v>
      </c>
      <c r="M30" s="9">
        <f t="shared" si="6"/>
        <v>0</v>
      </c>
    </row>
    <row r="31" spans="1:8" ht="11.25">
      <c r="A31" s="8" t="s">
        <v>87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91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85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84</v>
      </c>
      <c r="F65" s="15" t="s">
        <v>52</v>
      </c>
    </row>
    <row r="67" spans="1:6" ht="11.25">
      <c r="A67" s="1" t="s">
        <v>83</v>
      </c>
      <c r="E67" s="9">
        <f>+F8*100/B8</f>
        <v>17.80465401102266</v>
      </c>
      <c r="F67" s="9">
        <f>+E67*100/MM!E67</f>
        <v>135.70646632595898</v>
      </c>
    </row>
    <row r="68" spans="1:6" ht="11.25">
      <c r="A68" s="1" t="s">
        <v>45</v>
      </c>
      <c r="E68" s="9">
        <f>+(SUM(B10:B12)*100/B$8)</f>
        <v>14.127211783285526</v>
      </c>
      <c r="F68" s="9">
        <f>+E68*100/MM!E68</f>
        <v>104.56299506637711</v>
      </c>
    </row>
    <row r="69" spans="1:6" ht="11.25">
      <c r="A69" s="1" t="s">
        <v>46</v>
      </c>
      <c r="E69" s="9">
        <f>+(SUM(B23:B30)*100/B$8)</f>
        <v>19.59623875978986</v>
      </c>
      <c r="F69" s="9">
        <f>+E69*100/MM!E69</f>
        <v>96.12686534603057</v>
      </c>
    </row>
    <row r="70" spans="1:6" ht="11.25">
      <c r="A70" s="1" t="s">
        <v>47</v>
      </c>
      <c r="E70" s="9">
        <f>+(SUM(B26:B30)*100/B$8)</f>
        <v>7.40282657040642</v>
      </c>
      <c r="F70" s="9">
        <f>+E70*100/MM!E70</f>
        <v>100.32922345709802</v>
      </c>
    </row>
    <row r="71" spans="1:6" ht="11.25">
      <c r="A71" s="1" t="s">
        <v>48</v>
      </c>
      <c r="E71" s="9">
        <f>SUM(B10:B12)*100/SUM(B23:B30)</f>
        <v>72.091445488374</v>
      </c>
      <c r="F71" s="9">
        <f>+E71*100/MM!E71</f>
        <v>108.77603746879579</v>
      </c>
    </row>
    <row r="72" spans="1:6" ht="11.25">
      <c r="A72" s="1" t="s">
        <v>49</v>
      </c>
      <c r="E72" s="9">
        <f>+B10*100/B11</f>
        <v>89.59264980892756</v>
      </c>
      <c r="F72" s="9">
        <f>+E72*100/MM!E72</f>
        <v>92.16393703319414</v>
      </c>
    </row>
    <row r="74" ht="11.25">
      <c r="A74" s="1" t="s">
        <v>50</v>
      </c>
    </row>
    <row r="75" ht="11.25">
      <c r="A75" s="1" t="s">
        <v>51</v>
      </c>
    </row>
    <row r="77" ht="11.25">
      <c r="A77" s="1" t="s">
        <v>90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">
      <selection activeCell="N27" sqref="N27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35</v>
      </c>
    </row>
    <row r="2" spans="1:7" ht="12" thickBot="1">
      <c r="A2" s="11" t="s">
        <v>79</v>
      </c>
      <c r="B2" s="11"/>
      <c r="G2" s="21" t="s">
        <v>86</v>
      </c>
    </row>
    <row r="3" spans="1:9" ht="11.25">
      <c r="A3" s="11" t="s">
        <v>92</v>
      </c>
      <c r="B3" s="11"/>
      <c r="I3" s="36" t="s">
        <v>89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136977</v>
      </c>
      <c r="C8" s="2">
        <f>+D8+E8</f>
        <v>108793</v>
      </c>
      <c r="D8" s="2">
        <f>SUM(D10:D31)</f>
        <v>50702</v>
      </c>
      <c r="E8" s="2">
        <f>SUM(E10:E31)</f>
        <v>58091</v>
      </c>
      <c r="F8" s="2">
        <f>+G8+H8</f>
        <v>28184</v>
      </c>
      <c r="G8" s="2">
        <f>SUM(G10:G31)</f>
        <v>13879</v>
      </c>
      <c r="H8" s="2">
        <f>SUM(H10:H31)</f>
        <v>14305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6303</v>
      </c>
      <c r="C10" s="2">
        <f>+D10+E10</f>
        <v>4647</v>
      </c>
      <c r="D10" s="10">
        <v>2350</v>
      </c>
      <c r="E10" s="10">
        <v>2297</v>
      </c>
      <c r="F10" s="2">
        <f aca="true" t="shared" si="1" ref="F10:F31">+G10+H10</f>
        <v>1656</v>
      </c>
      <c r="G10" s="10">
        <v>867</v>
      </c>
      <c r="H10" s="10">
        <v>789</v>
      </c>
      <c r="I10" s="9">
        <f>-D10/$B$8*100</f>
        <v>-1.7156164903596955</v>
      </c>
      <c r="J10" s="9">
        <f>E10/$B$8*100</f>
        <v>1.6769238631303065</v>
      </c>
      <c r="L10" s="9">
        <f>-G10/$B$8*100</f>
        <v>-0.6329529775071727</v>
      </c>
      <c r="M10" s="9">
        <f>H10/$B$8*100</f>
        <v>0.5760091110186382</v>
      </c>
    </row>
    <row r="11" spans="1:13" ht="11.25">
      <c r="A11" s="7" t="s">
        <v>6</v>
      </c>
      <c r="B11" s="19">
        <f t="shared" si="0"/>
        <v>6891</v>
      </c>
      <c r="C11" s="2">
        <f aca="true" t="shared" si="2" ref="C11:C31">+D11+E11</f>
        <v>5638</v>
      </c>
      <c r="D11" s="10">
        <v>2831</v>
      </c>
      <c r="E11" s="10">
        <v>2807</v>
      </c>
      <c r="F11" s="2">
        <f t="shared" si="1"/>
        <v>1253</v>
      </c>
      <c r="G11" s="10">
        <v>641</v>
      </c>
      <c r="H11" s="10">
        <v>612</v>
      </c>
      <c r="I11" s="9">
        <f aca="true" t="shared" si="3" ref="I11:I30">-D11/$B$8*100</f>
        <v>-2.0667703337056587</v>
      </c>
      <c r="J11" s="9">
        <f aca="true" t="shared" si="4" ref="J11:J30">E11/$B$8*100</f>
        <v>2.049249144016879</v>
      </c>
      <c r="L11" s="9">
        <f aca="true" t="shared" si="5" ref="L11:L30">-G11/$B$8*100</f>
        <v>-0.4679617746044956</v>
      </c>
      <c r="M11" s="9">
        <f aca="true" t="shared" si="6" ref="M11:M30">H11/$B$8*100</f>
        <v>0.44679033706388666</v>
      </c>
    </row>
    <row r="12" spans="1:13" ht="11.25">
      <c r="A12" s="7" t="s">
        <v>7</v>
      </c>
      <c r="B12" s="19">
        <f t="shared" si="0"/>
        <v>7133</v>
      </c>
      <c r="C12" s="2">
        <f t="shared" si="2"/>
        <v>6136</v>
      </c>
      <c r="D12" s="10">
        <v>3178</v>
      </c>
      <c r="E12" s="10">
        <v>2958</v>
      </c>
      <c r="F12" s="2">
        <f t="shared" si="1"/>
        <v>997</v>
      </c>
      <c r="G12" s="10">
        <v>527</v>
      </c>
      <c r="H12" s="10">
        <v>470</v>
      </c>
      <c r="I12" s="9">
        <f t="shared" si="3"/>
        <v>-2.320097534622601</v>
      </c>
      <c r="J12" s="9">
        <f t="shared" si="4"/>
        <v>2.1594866291421186</v>
      </c>
      <c r="L12" s="9">
        <f t="shared" si="5"/>
        <v>-0.3847361235827913</v>
      </c>
      <c r="M12" s="9">
        <f t="shared" si="6"/>
        <v>0.3431232980719391</v>
      </c>
    </row>
    <row r="13" spans="1:13" ht="11.25">
      <c r="A13" s="7" t="s">
        <v>4</v>
      </c>
      <c r="B13" s="19">
        <f t="shared" si="0"/>
        <v>6927</v>
      </c>
      <c r="C13" s="2">
        <f t="shared" si="2"/>
        <v>5620</v>
      </c>
      <c r="D13" s="10">
        <v>2918</v>
      </c>
      <c r="E13" s="10">
        <v>2702</v>
      </c>
      <c r="F13" s="2">
        <f t="shared" si="1"/>
        <v>1307</v>
      </c>
      <c r="G13" s="10">
        <v>699</v>
      </c>
      <c r="H13" s="10">
        <v>608</v>
      </c>
      <c r="I13" s="9">
        <f t="shared" si="3"/>
        <v>-2.130284646327486</v>
      </c>
      <c r="J13" s="9">
        <f t="shared" si="4"/>
        <v>1.9725939391284668</v>
      </c>
      <c r="L13" s="9">
        <f t="shared" si="5"/>
        <v>-0.5103046496857137</v>
      </c>
      <c r="M13" s="9">
        <f t="shared" si="6"/>
        <v>0.4438701387824233</v>
      </c>
    </row>
    <row r="14" spans="1:13" ht="11.25">
      <c r="A14" s="7" t="s">
        <v>8</v>
      </c>
      <c r="B14" s="19">
        <f t="shared" si="0"/>
        <v>7517</v>
      </c>
      <c r="C14" s="2">
        <f t="shared" si="2"/>
        <v>5227</v>
      </c>
      <c r="D14" s="10">
        <v>2615</v>
      </c>
      <c r="E14" s="10">
        <v>2612</v>
      </c>
      <c r="F14" s="2">
        <f t="shared" si="1"/>
        <v>2290</v>
      </c>
      <c r="G14" s="10">
        <v>1132</v>
      </c>
      <c r="H14" s="10">
        <v>1158</v>
      </c>
      <c r="I14" s="9">
        <f t="shared" si="3"/>
        <v>-1.9090796265066399</v>
      </c>
      <c r="J14" s="9">
        <f t="shared" si="4"/>
        <v>1.906889477795542</v>
      </c>
      <c r="L14" s="9">
        <f t="shared" si="5"/>
        <v>-0.8264161136541172</v>
      </c>
      <c r="M14" s="9">
        <f t="shared" si="6"/>
        <v>0.8453974024836287</v>
      </c>
    </row>
    <row r="15" spans="1:13" ht="11.25">
      <c r="A15" s="7" t="s">
        <v>9</v>
      </c>
      <c r="B15" s="19">
        <f t="shared" si="0"/>
        <v>8175</v>
      </c>
      <c r="C15" s="2">
        <f t="shared" si="2"/>
        <v>5126</v>
      </c>
      <c r="D15" s="10">
        <v>2547</v>
      </c>
      <c r="E15" s="10">
        <v>2579</v>
      </c>
      <c r="F15" s="2">
        <f t="shared" si="1"/>
        <v>3049</v>
      </c>
      <c r="G15" s="10">
        <v>1395</v>
      </c>
      <c r="H15" s="10">
        <v>1654</v>
      </c>
      <c r="I15" s="9">
        <f t="shared" si="3"/>
        <v>-1.8594362557217636</v>
      </c>
      <c r="J15" s="9">
        <f t="shared" si="4"/>
        <v>1.88279784197347</v>
      </c>
      <c r="L15" s="9">
        <f t="shared" si="5"/>
        <v>-1.0184191506603297</v>
      </c>
      <c r="M15" s="9">
        <f t="shared" si="6"/>
        <v>1.2075019893850794</v>
      </c>
    </row>
    <row r="16" spans="1:13" ht="11.25">
      <c r="A16" s="7" t="s">
        <v>10</v>
      </c>
      <c r="B16" s="19">
        <f t="shared" si="0"/>
        <v>9000</v>
      </c>
      <c r="C16" s="2">
        <f t="shared" si="2"/>
        <v>5300</v>
      </c>
      <c r="D16" s="10">
        <v>2595</v>
      </c>
      <c r="E16" s="10">
        <v>2705</v>
      </c>
      <c r="F16" s="2">
        <f t="shared" si="1"/>
        <v>3700</v>
      </c>
      <c r="G16" s="10">
        <v>1701</v>
      </c>
      <c r="H16" s="10">
        <v>1999</v>
      </c>
      <c r="I16" s="9">
        <f t="shared" si="3"/>
        <v>-1.8944786350993232</v>
      </c>
      <c r="J16" s="9">
        <f t="shared" si="4"/>
        <v>1.9747840878395644</v>
      </c>
      <c r="L16" s="9">
        <f t="shared" si="5"/>
        <v>-1.241814319192273</v>
      </c>
      <c r="M16" s="9">
        <f t="shared" si="6"/>
        <v>1.45936909116129</v>
      </c>
    </row>
    <row r="17" spans="1:13" ht="11.25">
      <c r="A17" s="7" t="s">
        <v>11</v>
      </c>
      <c r="B17" s="19">
        <f t="shared" si="0"/>
        <v>10628</v>
      </c>
      <c r="C17" s="2">
        <f t="shared" si="2"/>
        <v>6944</v>
      </c>
      <c r="D17" s="10">
        <v>3311</v>
      </c>
      <c r="E17" s="10">
        <v>3633</v>
      </c>
      <c r="F17" s="2">
        <f t="shared" si="1"/>
        <v>3684</v>
      </c>
      <c r="G17" s="10">
        <v>1853</v>
      </c>
      <c r="H17" s="10">
        <v>1831</v>
      </c>
      <c r="I17" s="9">
        <f t="shared" si="3"/>
        <v>-2.417194127481256</v>
      </c>
      <c r="J17" s="9">
        <f t="shared" si="4"/>
        <v>2.6522700891390527</v>
      </c>
      <c r="L17" s="9">
        <f t="shared" si="5"/>
        <v>-1.3527818538878789</v>
      </c>
      <c r="M17" s="9">
        <f t="shared" si="6"/>
        <v>1.3367207633398308</v>
      </c>
    </row>
    <row r="18" spans="1:13" ht="11.25">
      <c r="A18" s="7" t="s">
        <v>12</v>
      </c>
      <c r="B18" s="19">
        <f t="shared" si="0"/>
        <v>12384</v>
      </c>
      <c r="C18" s="2">
        <f t="shared" si="2"/>
        <v>9109</v>
      </c>
      <c r="D18" s="10">
        <v>4311</v>
      </c>
      <c r="E18" s="10">
        <v>4798</v>
      </c>
      <c r="F18" s="2">
        <f t="shared" si="1"/>
        <v>3275</v>
      </c>
      <c r="G18" s="10">
        <v>1717</v>
      </c>
      <c r="H18" s="10">
        <v>1558</v>
      </c>
      <c r="I18" s="9">
        <f t="shared" si="3"/>
        <v>-3.1472436978470837</v>
      </c>
      <c r="J18" s="9">
        <f t="shared" si="4"/>
        <v>3.5027778386152417</v>
      </c>
      <c r="L18" s="9">
        <f t="shared" si="5"/>
        <v>-1.2534951123181264</v>
      </c>
      <c r="M18" s="9">
        <f t="shared" si="6"/>
        <v>1.1374172306299597</v>
      </c>
    </row>
    <row r="19" spans="1:13" ht="11.25">
      <c r="A19" s="7" t="s">
        <v>13</v>
      </c>
      <c r="B19" s="19">
        <f t="shared" si="0"/>
        <v>12002</v>
      </c>
      <c r="C19" s="2">
        <f t="shared" si="2"/>
        <v>9277</v>
      </c>
      <c r="D19" s="10">
        <v>4505</v>
      </c>
      <c r="E19" s="10">
        <v>4772</v>
      </c>
      <c r="F19" s="2">
        <f t="shared" si="1"/>
        <v>2725</v>
      </c>
      <c r="G19" s="10">
        <v>1387</v>
      </c>
      <c r="H19" s="10">
        <v>1338</v>
      </c>
      <c r="I19" s="9">
        <f t="shared" si="3"/>
        <v>-3.2888733144980544</v>
      </c>
      <c r="J19" s="9">
        <f t="shared" si="4"/>
        <v>3.48379654978573</v>
      </c>
      <c r="L19" s="9">
        <f t="shared" si="5"/>
        <v>-1.0125787540974032</v>
      </c>
      <c r="M19" s="9">
        <f t="shared" si="6"/>
        <v>0.9768063251494776</v>
      </c>
    </row>
    <row r="20" spans="1:13" ht="11.25">
      <c r="A20" s="7" t="s">
        <v>14</v>
      </c>
      <c r="B20" s="19">
        <f t="shared" si="0"/>
        <v>10750</v>
      </c>
      <c r="C20" s="2">
        <f t="shared" si="2"/>
        <v>8899</v>
      </c>
      <c r="D20" s="10">
        <v>4213</v>
      </c>
      <c r="E20" s="10">
        <v>4686</v>
      </c>
      <c r="F20" s="2">
        <f t="shared" si="1"/>
        <v>1851</v>
      </c>
      <c r="G20" s="10">
        <v>931</v>
      </c>
      <c r="H20" s="10">
        <v>920</v>
      </c>
      <c r="I20" s="9">
        <f t="shared" si="3"/>
        <v>-3.075698839951233</v>
      </c>
      <c r="J20" s="9">
        <f t="shared" si="4"/>
        <v>3.4210122867342694</v>
      </c>
      <c r="L20" s="9">
        <f t="shared" si="5"/>
        <v>-0.6796761500105857</v>
      </c>
      <c r="M20" s="9">
        <f t="shared" si="6"/>
        <v>0.6716456047365615</v>
      </c>
    </row>
    <row r="21" spans="1:13" ht="11.25">
      <c r="A21" s="7" t="s">
        <v>15</v>
      </c>
      <c r="B21" s="19">
        <f t="shared" si="0"/>
        <v>8805</v>
      </c>
      <c r="C21" s="2">
        <f t="shared" si="2"/>
        <v>7702</v>
      </c>
      <c r="D21" s="10">
        <v>3599</v>
      </c>
      <c r="E21" s="10">
        <v>4103</v>
      </c>
      <c r="F21" s="2">
        <f t="shared" si="1"/>
        <v>1103</v>
      </c>
      <c r="G21" s="10">
        <v>524</v>
      </c>
      <c r="H21" s="10">
        <v>579</v>
      </c>
      <c r="I21" s="9">
        <f t="shared" si="3"/>
        <v>-2.6274484037466146</v>
      </c>
      <c r="J21" s="9">
        <f t="shared" si="4"/>
        <v>2.9953933872109917</v>
      </c>
      <c r="L21" s="9">
        <f t="shared" si="5"/>
        <v>-0.3825459748716938</v>
      </c>
      <c r="M21" s="9">
        <f t="shared" si="6"/>
        <v>0.42269870124181436</v>
      </c>
    </row>
    <row r="22" spans="1:13" ht="11.25">
      <c r="A22" s="7" t="s">
        <v>16</v>
      </c>
      <c r="B22" s="19">
        <f t="shared" si="0"/>
        <v>6620</v>
      </c>
      <c r="C22" s="2">
        <f t="shared" si="2"/>
        <v>6016</v>
      </c>
      <c r="D22" s="10">
        <v>2808</v>
      </c>
      <c r="E22" s="10">
        <v>3208</v>
      </c>
      <c r="F22" s="2">
        <f t="shared" si="1"/>
        <v>604</v>
      </c>
      <c r="G22" s="10">
        <v>251</v>
      </c>
      <c r="H22" s="10">
        <v>353</v>
      </c>
      <c r="I22" s="9">
        <f t="shared" si="3"/>
        <v>-2.0499791935872445</v>
      </c>
      <c r="J22" s="9">
        <f t="shared" si="4"/>
        <v>2.3419990217335758</v>
      </c>
      <c r="L22" s="9">
        <f t="shared" si="5"/>
        <v>-0.18324244216182278</v>
      </c>
      <c r="M22" s="9">
        <f t="shared" si="6"/>
        <v>0.2577074983391372</v>
      </c>
    </row>
    <row r="23" spans="1:13" ht="11.25">
      <c r="A23" s="7" t="s">
        <v>17</v>
      </c>
      <c r="B23" s="19">
        <f t="shared" si="0"/>
        <v>5214</v>
      </c>
      <c r="C23" s="2">
        <f t="shared" si="2"/>
        <v>4909</v>
      </c>
      <c r="D23" s="10">
        <v>2186</v>
      </c>
      <c r="E23" s="10">
        <v>2723</v>
      </c>
      <c r="F23" s="2">
        <f t="shared" si="1"/>
        <v>305</v>
      </c>
      <c r="G23" s="10">
        <v>115</v>
      </c>
      <c r="H23" s="10">
        <v>190</v>
      </c>
      <c r="I23" s="9">
        <f t="shared" si="3"/>
        <v>-1.5958883608196996</v>
      </c>
      <c r="J23" s="9">
        <f t="shared" si="4"/>
        <v>1.9879249801061494</v>
      </c>
      <c r="L23" s="9">
        <f t="shared" si="5"/>
        <v>-0.08395570059207019</v>
      </c>
      <c r="M23" s="9">
        <f t="shared" si="6"/>
        <v>0.1387094183695073</v>
      </c>
    </row>
    <row r="24" spans="1:13" ht="11.25">
      <c r="A24" s="7" t="s">
        <v>18</v>
      </c>
      <c r="B24" s="19">
        <f t="shared" si="0"/>
        <v>4828</v>
      </c>
      <c r="C24" s="2">
        <f t="shared" si="2"/>
        <v>4646</v>
      </c>
      <c r="D24" s="10">
        <v>1909</v>
      </c>
      <c r="E24" s="10">
        <v>2737</v>
      </c>
      <c r="F24" s="2">
        <f t="shared" si="1"/>
        <v>182</v>
      </c>
      <c r="G24" s="10">
        <v>71</v>
      </c>
      <c r="H24" s="10">
        <v>111</v>
      </c>
      <c r="I24" s="9">
        <f t="shared" si="3"/>
        <v>-1.3936646298283653</v>
      </c>
      <c r="J24" s="9">
        <f t="shared" si="4"/>
        <v>1.9981456740912709</v>
      </c>
      <c r="L24" s="9">
        <f t="shared" si="5"/>
        <v>-0.05183351949597378</v>
      </c>
      <c r="M24" s="9">
        <f t="shared" si="6"/>
        <v>0.0810355023106069</v>
      </c>
    </row>
    <row r="25" spans="1:13" ht="11.25">
      <c r="A25" s="8" t="s">
        <v>19</v>
      </c>
      <c r="B25" s="19">
        <f t="shared" si="0"/>
        <v>3949</v>
      </c>
      <c r="C25" s="2">
        <f t="shared" si="2"/>
        <v>3846</v>
      </c>
      <c r="D25" s="10">
        <v>1517</v>
      </c>
      <c r="E25" s="10">
        <v>2329</v>
      </c>
      <c r="F25" s="2">
        <f t="shared" si="1"/>
        <v>103</v>
      </c>
      <c r="G25" s="10">
        <v>35</v>
      </c>
      <c r="H25" s="10">
        <v>68</v>
      </c>
      <c r="I25" s="9">
        <f t="shared" si="3"/>
        <v>-1.1074851982449607</v>
      </c>
      <c r="J25" s="9">
        <f t="shared" si="4"/>
        <v>1.7002854493820132</v>
      </c>
      <c r="L25" s="9">
        <f t="shared" si="5"/>
        <v>-0.025551734962803975</v>
      </c>
      <c r="M25" s="9">
        <f t="shared" si="6"/>
        <v>0.04964337078487629</v>
      </c>
    </row>
    <row r="26" spans="1:13" ht="11.25">
      <c r="A26" s="8" t="s">
        <v>20</v>
      </c>
      <c r="B26" s="19">
        <f t="shared" si="0"/>
        <v>4774</v>
      </c>
      <c r="C26" s="2">
        <f t="shared" si="2"/>
        <v>4712</v>
      </c>
      <c r="D26" s="10">
        <v>1696</v>
      </c>
      <c r="E26" s="10">
        <v>3016</v>
      </c>
      <c r="F26" s="2">
        <f t="shared" si="1"/>
        <v>62</v>
      </c>
      <c r="G26" s="10">
        <v>19</v>
      </c>
      <c r="H26" s="10">
        <v>43</v>
      </c>
      <c r="I26" s="9">
        <f t="shared" si="3"/>
        <v>-1.238164071340444</v>
      </c>
      <c r="J26" s="9">
        <f t="shared" si="4"/>
        <v>2.2018295042233365</v>
      </c>
      <c r="L26" s="9">
        <f t="shared" si="5"/>
        <v>-0.013870941836950729</v>
      </c>
      <c r="M26" s="9">
        <f t="shared" si="6"/>
        <v>0.0313921315257306</v>
      </c>
    </row>
    <row r="27" spans="1:13" ht="11.25">
      <c r="A27" s="8" t="s">
        <v>75</v>
      </c>
      <c r="B27" s="19">
        <f t="shared" si="0"/>
        <v>3458</v>
      </c>
      <c r="C27" s="2">
        <f t="shared" si="2"/>
        <v>3425</v>
      </c>
      <c r="D27" s="10">
        <v>1175</v>
      </c>
      <c r="E27" s="10">
        <v>2250</v>
      </c>
      <c r="F27" s="2">
        <f t="shared" si="1"/>
        <v>33</v>
      </c>
      <c r="G27" s="10">
        <v>10</v>
      </c>
      <c r="H27" s="10">
        <v>23</v>
      </c>
      <c r="I27" s="9">
        <f t="shared" si="3"/>
        <v>-0.8578082451798478</v>
      </c>
      <c r="J27" s="9">
        <f t="shared" si="4"/>
        <v>1.6426115333231124</v>
      </c>
      <c r="L27" s="9">
        <f t="shared" si="5"/>
        <v>-0.007300495703658279</v>
      </c>
      <c r="M27" s="9">
        <f t="shared" si="6"/>
        <v>0.016791140118414042</v>
      </c>
    </row>
    <row r="28" spans="1:13" ht="11.25">
      <c r="A28" s="8" t="s">
        <v>76</v>
      </c>
      <c r="B28" s="19">
        <f t="shared" si="0"/>
        <v>1284</v>
      </c>
      <c r="C28" s="2">
        <f t="shared" si="2"/>
        <v>1281</v>
      </c>
      <c r="D28" s="10">
        <v>365</v>
      </c>
      <c r="E28" s="10">
        <v>916</v>
      </c>
      <c r="F28" s="2">
        <f t="shared" si="1"/>
        <v>3</v>
      </c>
      <c r="G28" s="10">
        <v>3</v>
      </c>
      <c r="H28" s="10">
        <v>0</v>
      </c>
      <c r="I28" s="9">
        <f t="shared" si="3"/>
        <v>-0.26646809318352715</v>
      </c>
      <c r="J28" s="9">
        <f t="shared" si="4"/>
        <v>0.6687254064550983</v>
      </c>
      <c r="L28" s="9">
        <f t="shared" si="5"/>
        <v>-0.0021901487110974837</v>
      </c>
      <c r="M28" s="9">
        <f t="shared" si="6"/>
        <v>0</v>
      </c>
    </row>
    <row r="29" spans="1:13" ht="11.25">
      <c r="A29" s="8" t="s">
        <v>77</v>
      </c>
      <c r="B29" s="19">
        <f t="shared" si="0"/>
        <v>303</v>
      </c>
      <c r="C29" s="2">
        <f t="shared" si="2"/>
        <v>302</v>
      </c>
      <c r="D29" s="10">
        <v>69</v>
      </c>
      <c r="E29" s="10">
        <v>233</v>
      </c>
      <c r="F29" s="2">
        <f t="shared" si="1"/>
        <v>1</v>
      </c>
      <c r="G29" s="10">
        <v>0</v>
      </c>
      <c r="H29" s="10">
        <v>1</v>
      </c>
      <c r="I29" s="9">
        <f t="shared" si="3"/>
        <v>-0.050373420355242116</v>
      </c>
      <c r="J29" s="9">
        <f t="shared" si="4"/>
        <v>0.1701015498952379</v>
      </c>
      <c r="L29" s="9">
        <f t="shared" si="5"/>
        <v>0</v>
      </c>
      <c r="M29" s="9">
        <f t="shared" si="6"/>
        <v>0.0007300495703658279</v>
      </c>
    </row>
    <row r="30" spans="1:13" ht="11.25">
      <c r="A30" s="8" t="s">
        <v>78</v>
      </c>
      <c r="B30" s="19">
        <f t="shared" si="0"/>
        <v>32</v>
      </c>
      <c r="C30" s="2">
        <f t="shared" si="2"/>
        <v>31</v>
      </c>
      <c r="D30" s="1">
        <v>4</v>
      </c>
      <c r="E30" s="1">
        <v>27</v>
      </c>
      <c r="F30" s="2">
        <f t="shared" si="1"/>
        <v>1</v>
      </c>
      <c r="G30" s="10">
        <v>1</v>
      </c>
      <c r="H30" s="10">
        <v>0</v>
      </c>
      <c r="I30" s="9">
        <f t="shared" si="3"/>
        <v>-0.0029201982814633116</v>
      </c>
      <c r="J30" s="9">
        <f t="shared" si="4"/>
        <v>0.019711338399877352</v>
      </c>
      <c r="L30" s="9">
        <f t="shared" si="5"/>
        <v>-0.0007300495703658279</v>
      </c>
      <c r="M30" s="9">
        <f t="shared" si="6"/>
        <v>0</v>
      </c>
    </row>
    <row r="31" spans="1:8" ht="11.25">
      <c r="A31" s="8" t="s">
        <v>87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91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85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84</v>
      </c>
      <c r="F65" s="15" t="s">
        <v>52</v>
      </c>
    </row>
    <row r="67" spans="1:6" ht="11.25">
      <c r="A67" s="1" t="s">
        <v>83</v>
      </c>
      <c r="E67" s="9">
        <f>+F8*100/B8</f>
        <v>20.57571709119049</v>
      </c>
      <c r="F67" s="9">
        <f>+E67*100/MM!E67</f>
        <v>156.8274147219848</v>
      </c>
    </row>
    <row r="68" spans="1:6" ht="11.25">
      <c r="A68" s="1" t="s">
        <v>45</v>
      </c>
      <c r="E68" s="9">
        <f>+(SUM(B10:B12)*100/B$8)</f>
        <v>14.839717616826183</v>
      </c>
      <c r="F68" s="9">
        <f>+E68*100/MM!E68</f>
        <v>109.83662903606266</v>
      </c>
    </row>
    <row r="69" spans="1:6" ht="11.25">
      <c r="A69" s="1" t="s">
        <v>46</v>
      </c>
      <c r="E69" s="9">
        <f>+(SUM(B23:B30)*100/B$8)</f>
        <v>17.405841856662068</v>
      </c>
      <c r="F69" s="9">
        <f>+E69*100/MM!E69</f>
        <v>85.38215097801756</v>
      </c>
    </row>
    <row r="70" spans="1:6" ht="11.25">
      <c r="A70" s="1" t="s">
        <v>47</v>
      </c>
      <c r="E70" s="9">
        <f>+(SUM(B26:B30)*100/B$8)</f>
        <v>7.19171831767377</v>
      </c>
      <c r="F70" s="9">
        <f>+E70*100/MM!E70</f>
        <v>97.46810995395016</v>
      </c>
    </row>
    <row r="71" spans="1:6" ht="11.25">
      <c r="A71" s="1" t="s">
        <v>48</v>
      </c>
      <c r="E71" s="9">
        <f>SUM(B10:B12)*100/SUM(B23:B30)</f>
        <v>85.25710930291083</v>
      </c>
      <c r="F71" s="9">
        <f>+E71*100/MM!E71</f>
        <v>128.64120636213667</v>
      </c>
    </row>
    <row r="72" spans="1:6" ht="11.25">
      <c r="A72" s="1" t="s">
        <v>49</v>
      </c>
      <c r="E72" s="9">
        <f>+B10*100/B11</f>
        <v>91.46713104048759</v>
      </c>
      <c r="F72" s="9">
        <f>+E72*100/MM!E72</f>
        <v>94.09221541946626</v>
      </c>
    </row>
    <row r="74" ht="11.25">
      <c r="A74" s="1" t="s">
        <v>50</v>
      </c>
    </row>
    <row r="75" ht="11.25">
      <c r="A75" s="1" t="s">
        <v>51</v>
      </c>
    </row>
    <row r="77" ht="11.25">
      <c r="A77" s="1" t="s">
        <v>90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">
      <selection activeCell="O31" sqref="O3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36</v>
      </c>
    </row>
    <row r="2" spans="1:7" ht="12" thickBot="1">
      <c r="A2" s="11" t="s">
        <v>79</v>
      </c>
      <c r="B2" s="11"/>
      <c r="G2" s="21" t="s">
        <v>86</v>
      </c>
    </row>
    <row r="3" spans="1:9" ht="11.25">
      <c r="A3" s="11" t="s">
        <v>92</v>
      </c>
      <c r="B3" s="11"/>
      <c r="I3" s="36" t="s">
        <v>89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230487</v>
      </c>
      <c r="C8" s="2">
        <f>+D8+E8</f>
        <v>193074</v>
      </c>
      <c r="D8" s="2">
        <f>SUM(D10:D31)</f>
        <v>91131</v>
      </c>
      <c r="E8" s="2">
        <f>SUM(E10:E31)</f>
        <v>101943</v>
      </c>
      <c r="F8" s="2">
        <f>+G8+H8</f>
        <v>37413</v>
      </c>
      <c r="G8" s="2">
        <f>SUM(G10:G31)</f>
        <v>17912</v>
      </c>
      <c r="H8" s="2">
        <f>SUM(H10:H31)</f>
        <v>19501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9821</v>
      </c>
      <c r="C10" s="2">
        <f>+D10+E10</f>
        <v>7627</v>
      </c>
      <c r="D10" s="10">
        <v>3831</v>
      </c>
      <c r="E10" s="10">
        <v>3796</v>
      </c>
      <c r="F10" s="2">
        <f aca="true" t="shared" si="1" ref="F10:F31">+G10+H10</f>
        <v>2194</v>
      </c>
      <c r="G10" s="10">
        <v>1101</v>
      </c>
      <c r="H10" s="10">
        <v>1093</v>
      </c>
      <c r="I10" s="9">
        <f>-D10/$B$8*100</f>
        <v>-1.6621327884002133</v>
      </c>
      <c r="J10" s="9">
        <f>E10/$B$8*100</f>
        <v>1.6469475501872124</v>
      </c>
      <c r="L10" s="9">
        <f>-G10/$B$8*100</f>
        <v>-0.4776842077861224</v>
      </c>
      <c r="M10" s="9">
        <f>H10/$B$8*100</f>
        <v>0.47421329619457936</v>
      </c>
    </row>
    <row r="11" spans="1:13" ht="11.25">
      <c r="A11" s="7" t="s">
        <v>6</v>
      </c>
      <c r="B11" s="19">
        <f t="shared" si="0"/>
        <v>10242</v>
      </c>
      <c r="C11" s="2">
        <f aca="true" t="shared" si="2" ref="C11:C31">+D11+E11</f>
        <v>8630</v>
      </c>
      <c r="D11" s="10">
        <v>4558</v>
      </c>
      <c r="E11" s="10">
        <v>4072</v>
      </c>
      <c r="F11" s="2">
        <f t="shared" si="1"/>
        <v>1612</v>
      </c>
      <c r="G11" s="10">
        <v>826</v>
      </c>
      <c r="H11" s="10">
        <v>786</v>
      </c>
      <c r="I11" s="9">
        <f aca="true" t="shared" si="3" ref="I11:I30">-D11/$B$8*100</f>
        <v>-1.977551879281695</v>
      </c>
      <c r="J11" s="9">
        <f aca="true" t="shared" si="4" ref="J11:J30">E11/$B$8*100</f>
        <v>1.7666940000954499</v>
      </c>
      <c r="L11" s="9">
        <f aca="true" t="shared" si="5" ref="L11:L30">-G11/$B$8*100</f>
        <v>-0.3583716218268275</v>
      </c>
      <c r="M11" s="9">
        <f aca="true" t="shared" si="6" ref="M11:M30">H11/$B$8*100</f>
        <v>0.3410170638691119</v>
      </c>
    </row>
    <row r="12" spans="1:13" ht="11.25">
      <c r="A12" s="7" t="s">
        <v>7</v>
      </c>
      <c r="B12" s="19">
        <f t="shared" si="0"/>
        <v>10304</v>
      </c>
      <c r="C12" s="2">
        <f t="shared" si="2"/>
        <v>9005</v>
      </c>
      <c r="D12" s="10">
        <v>4649</v>
      </c>
      <c r="E12" s="10">
        <v>4356</v>
      </c>
      <c r="F12" s="2">
        <f t="shared" si="1"/>
        <v>1299</v>
      </c>
      <c r="G12" s="10">
        <v>713</v>
      </c>
      <c r="H12" s="10">
        <v>586</v>
      </c>
      <c r="I12" s="9">
        <f t="shared" si="3"/>
        <v>-2.017033498635498</v>
      </c>
      <c r="J12" s="9">
        <f t="shared" si="4"/>
        <v>1.8899113615952308</v>
      </c>
      <c r="L12" s="9">
        <f t="shared" si="5"/>
        <v>-0.3093449955962809</v>
      </c>
      <c r="M12" s="9">
        <f t="shared" si="6"/>
        <v>0.25424427408053385</v>
      </c>
    </row>
    <row r="13" spans="1:13" ht="11.25">
      <c r="A13" s="7" t="s">
        <v>4</v>
      </c>
      <c r="B13" s="19">
        <f t="shared" si="0"/>
        <v>11198</v>
      </c>
      <c r="C13" s="2">
        <f t="shared" si="2"/>
        <v>9481</v>
      </c>
      <c r="D13" s="10">
        <v>4878</v>
      </c>
      <c r="E13" s="10">
        <v>4603</v>
      </c>
      <c r="F13" s="2">
        <f t="shared" si="1"/>
        <v>1717</v>
      </c>
      <c r="G13" s="10">
        <v>859</v>
      </c>
      <c r="H13" s="10">
        <v>858</v>
      </c>
      <c r="I13" s="9">
        <f t="shared" si="3"/>
        <v>-2.1163883429434196</v>
      </c>
      <c r="J13" s="9">
        <f t="shared" si="4"/>
        <v>1.9970757569841249</v>
      </c>
      <c r="L13" s="9">
        <f t="shared" si="5"/>
        <v>-0.37268913214194294</v>
      </c>
      <c r="M13" s="9">
        <f t="shared" si="6"/>
        <v>0.37225526819300003</v>
      </c>
    </row>
    <row r="14" spans="1:13" ht="11.25">
      <c r="A14" s="7" t="s">
        <v>8</v>
      </c>
      <c r="B14" s="19">
        <f t="shared" si="0"/>
        <v>13399</v>
      </c>
      <c r="C14" s="2">
        <f t="shared" si="2"/>
        <v>10352</v>
      </c>
      <c r="D14" s="10">
        <v>5253</v>
      </c>
      <c r="E14" s="10">
        <v>5099</v>
      </c>
      <c r="F14" s="2">
        <f t="shared" si="1"/>
        <v>3047</v>
      </c>
      <c r="G14" s="10">
        <v>1404</v>
      </c>
      <c r="H14" s="10">
        <v>1643</v>
      </c>
      <c r="I14" s="9">
        <f t="shared" si="3"/>
        <v>-2.2790873237970035</v>
      </c>
      <c r="J14" s="9">
        <f t="shared" si="4"/>
        <v>2.2122722756597986</v>
      </c>
      <c r="L14" s="9">
        <f t="shared" si="5"/>
        <v>-0.6091449843158183</v>
      </c>
      <c r="M14" s="9">
        <f t="shared" si="6"/>
        <v>0.7128384681131691</v>
      </c>
    </row>
    <row r="15" spans="1:13" ht="11.25">
      <c r="A15" s="7" t="s">
        <v>9</v>
      </c>
      <c r="B15" s="19">
        <f t="shared" si="0"/>
        <v>15152</v>
      </c>
      <c r="C15" s="2">
        <f t="shared" si="2"/>
        <v>10759</v>
      </c>
      <c r="D15" s="10">
        <v>5505</v>
      </c>
      <c r="E15" s="10">
        <v>5254</v>
      </c>
      <c r="F15" s="2">
        <f t="shared" si="1"/>
        <v>4393</v>
      </c>
      <c r="G15" s="10">
        <v>1963</v>
      </c>
      <c r="H15" s="10">
        <v>2430</v>
      </c>
      <c r="I15" s="9">
        <f t="shared" si="3"/>
        <v>-2.388421038930612</v>
      </c>
      <c r="J15" s="9">
        <f t="shared" si="4"/>
        <v>2.2795211877459467</v>
      </c>
      <c r="L15" s="9">
        <f t="shared" si="5"/>
        <v>-0.8516749317748941</v>
      </c>
      <c r="M15" s="9">
        <f t="shared" si="6"/>
        <v>1.0542893959312238</v>
      </c>
    </row>
    <row r="16" spans="1:13" ht="11.25">
      <c r="A16" s="7" t="s">
        <v>10</v>
      </c>
      <c r="B16" s="19">
        <f t="shared" si="0"/>
        <v>15745</v>
      </c>
      <c r="C16" s="2">
        <f t="shared" si="2"/>
        <v>10763</v>
      </c>
      <c r="D16" s="10">
        <v>5492</v>
      </c>
      <c r="E16" s="10">
        <v>5271</v>
      </c>
      <c r="F16" s="2">
        <f t="shared" si="1"/>
        <v>4982</v>
      </c>
      <c r="G16" s="10">
        <v>2279</v>
      </c>
      <c r="H16" s="10">
        <v>2703</v>
      </c>
      <c r="I16" s="9">
        <f t="shared" si="3"/>
        <v>-2.3827808075943544</v>
      </c>
      <c r="J16" s="9">
        <f t="shared" si="4"/>
        <v>2.286896874877976</v>
      </c>
      <c r="L16" s="9">
        <f t="shared" si="5"/>
        <v>-0.9887759396408475</v>
      </c>
      <c r="M16" s="9">
        <f t="shared" si="6"/>
        <v>1.1727342539926329</v>
      </c>
    </row>
    <row r="17" spans="1:13" ht="11.25">
      <c r="A17" s="7" t="s">
        <v>11</v>
      </c>
      <c r="B17" s="19">
        <f t="shared" si="0"/>
        <v>17298</v>
      </c>
      <c r="C17" s="2">
        <f t="shared" si="2"/>
        <v>12150</v>
      </c>
      <c r="D17" s="10">
        <v>5993</v>
      </c>
      <c r="E17" s="10">
        <v>6157</v>
      </c>
      <c r="F17" s="2">
        <f t="shared" si="1"/>
        <v>5148</v>
      </c>
      <c r="G17" s="10">
        <v>2546</v>
      </c>
      <c r="H17" s="10">
        <v>2602</v>
      </c>
      <c r="I17" s="9">
        <f t="shared" si="3"/>
        <v>-2.6001466460147427</v>
      </c>
      <c r="J17" s="9">
        <f t="shared" si="4"/>
        <v>2.6713003336413768</v>
      </c>
      <c r="L17" s="9">
        <f t="shared" si="5"/>
        <v>-1.104617614008599</v>
      </c>
      <c r="M17" s="9">
        <f t="shared" si="6"/>
        <v>1.128913995149401</v>
      </c>
    </row>
    <row r="18" spans="1:13" ht="11.25">
      <c r="A18" s="7" t="s">
        <v>12</v>
      </c>
      <c r="B18" s="19">
        <f t="shared" si="0"/>
        <v>18009</v>
      </c>
      <c r="C18" s="2">
        <f t="shared" si="2"/>
        <v>13679</v>
      </c>
      <c r="D18" s="10">
        <v>6703</v>
      </c>
      <c r="E18" s="10">
        <v>6976</v>
      </c>
      <c r="F18" s="2">
        <f t="shared" si="1"/>
        <v>4330</v>
      </c>
      <c r="G18" s="10">
        <v>2197</v>
      </c>
      <c r="H18" s="10">
        <v>2133</v>
      </c>
      <c r="I18" s="9">
        <f t="shared" si="3"/>
        <v>-2.908190049764195</v>
      </c>
      <c r="J18" s="9">
        <f t="shared" si="4"/>
        <v>3.026634907825604</v>
      </c>
      <c r="L18" s="9">
        <f t="shared" si="5"/>
        <v>-0.9531990958275304</v>
      </c>
      <c r="M18" s="9">
        <f t="shared" si="6"/>
        <v>0.9254318030951855</v>
      </c>
    </row>
    <row r="19" spans="1:13" ht="11.25">
      <c r="A19" s="7" t="s">
        <v>13</v>
      </c>
      <c r="B19" s="19">
        <f t="shared" si="0"/>
        <v>18091</v>
      </c>
      <c r="C19" s="2">
        <f t="shared" si="2"/>
        <v>14825</v>
      </c>
      <c r="D19" s="10">
        <v>7103</v>
      </c>
      <c r="E19" s="10">
        <v>7722</v>
      </c>
      <c r="F19" s="2">
        <f t="shared" si="1"/>
        <v>3266</v>
      </c>
      <c r="G19" s="10">
        <v>1656</v>
      </c>
      <c r="H19" s="10">
        <v>1610</v>
      </c>
      <c r="I19" s="9">
        <f t="shared" si="3"/>
        <v>-3.081735629341351</v>
      </c>
      <c r="J19" s="9">
        <f t="shared" si="4"/>
        <v>3.350297413737</v>
      </c>
      <c r="L19" s="9">
        <f t="shared" si="5"/>
        <v>-0.7184786994494267</v>
      </c>
      <c r="M19" s="9">
        <f t="shared" si="6"/>
        <v>0.6985209577980537</v>
      </c>
    </row>
    <row r="20" spans="1:13" ht="11.25">
      <c r="A20" s="7" t="s">
        <v>14</v>
      </c>
      <c r="B20" s="19">
        <f t="shared" si="0"/>
        <v>19385</v>
      </c>
      <c r="C20" s="2">
        <f t="shared" si="2"/>
        <v>17170</v>
      </c>
      <c r="D20" s="10">
        <v>8099</v>
      </c>
      <c r="E20" s="10">
        <v>9071</v>
      </c>
      <c r="F20" s="2">
        <f t="shared" si="1"/>
        <v>2215</v>
      </c>
      <c r="G20" s="10">
        <v>1033</v>
      </c>
      <c r="H20" s="10">
        <v>1182</v>
      </c>
      <c r="I20" s="9">
        <f t="shared" si="3"/>
        <v>-3.51386412248847</v>
      </c>
      <c r="J20" s="9">
        <f t="shared" si="4"/>
        <v>3.9355798808609594</v>
      </c>
      <c r="L20" s="9">
        <f t="shared" si="5"/>
        <v>-0.44818145925800584</v>
      </c>
      <c r="M20" s="9">
        <f t="shared" si="6"/>
        <v>0.5128271876504965</v>
      </c>
    </row>
    <row r="21" spans="1:13" ht="11.25">
      <c r="A21" s="7" t="s">
        <v>15</v>
      </c>
      <c r="B21" s="19">
        <f t="shared" si="0"/>
        <v>17268</v>
      </c>
      <c r="C21" s="2">
        <f t="shared" si="2"/>
        <v>15854</v>
      </c>
      <c r="D21" s="10">
        <v>7463</v>
      </c>
      <c r="E21" s="10">
        <v>8391</v>
      </c>
      <c r="F21" s="2">
        <f t="shared" si="1"/>
        <v>1414</v>
      </c>
      <c r="G21" s="10">
        <v>620</v>
      </c>
      <c r="H21" s="10">
        <v>794</v>
      </c>
      <c r="I21" s="9">
        <f t="shared" si="3"/>
        <v>-3.2379266509607914</v>
      </c>
      <c r="J21" s="9">
        <f t="shared" si="4"/>
        <v>3.6405523955797943</v>
      </c>
      <c r="L21" s="9">
        <f t="shared" si="5"/>
        <v>-0.2689956483445921</v>
      </c>
      <c r="M21" s="9">
        <f t="shared" si="6"/>
        <v>0.34448797546065507</v>
      </c>
    </row>
    <row r="22" spans="1:13" ht="11.25">
      <c r="A22" s="7" t="s">
        <v>16</v>
      </c>
      <c r="B22" s="19">
        <f t="shared" si="0"/>
        <v>12608</v>
      </c>
      <c r="C22" s="2">
        <f t="shared" si="2"/>
        <v>11776</v>
      </c>
      <c r="D22" s="10">
        <v>5523</v>
      </c>
      <c r="E22" s="10">
        <v>6253</v>
      </c>
      <c r="F22" s="2">
        <f t="shared" si="1"/>
        <v>832</v>
      </c>
      <c r="G22" s="10">
        <v>351</v>
      </c>
      <c r="H22" s="10">
        <v>481</v>
      </c>
      <c r="I22" s="9">
        <f t="shared" si="3"/>
        <v>-2.396230590011584</v>
      </c>
      <c r="J22" s="9">
        <f t="shared" si="4"/>
        <v>2.712951272739894</v>
      </c>
      <c r="L22" s="9">
        <f t="shared" si="5"/>
        <v>-0.15228624607895458</v>
      </c>
      <c r="M22" s="9">
        <f t="shared" si="6"/>
        <v>0.2086885594415303</v>
      </c>
    </row>
    <row r="23" spans="1:13" ht="11.25">
      <c r="A23" s="7" t="s">
        <v>17</v>
      </c>
      <c r="B23" s="19">
        <f t="shared" si="0"/>
        <v>9511</v>
      </c>
      <c r="C23" s="2">
        <f t="shared" si="2"/>
        <v>9056</v>
      </c>
      <c r="D23" s="10">
        <v>4127</v>
      </c>
      <c r="E23" s="10">
        <v>4929</v>
      </c>
      <c r="F23" s="2">
        <f t="shared" si="1"/>
        <v>455</v>
      </c>
      <c r="G23" s="10">
        <v>182</v>
      </c>
      <c r="H23" s="10">
        <v>273</v>
      </c>
      <c r="I23" s="9">
        <f t="shared" si="3"/>
        <v>-1.790556517287309</v>
      </c>
      <c r="J23" s="9">
        <f t="shared" si="4"/>
        <v>2.138515404339507</v>
      </c>
      <c r="L23" s="9">
        <f t="shared" si="5"/>
        <v>-0.07896323870760608</v>
      </c>
      <c r="M23" s="9">
        <f t="shared" si="6"/>
        <v>0.11844485806140909</v>
      </c>
    </row>
    <row r="24" spans="1:13" ht="11.25">
      <c r="A24" s="7" t="s">
        <v>18</v>
      </c>
      <c r="B24" s="19">
        <f t="shared" si="0"/>
        <v>8577</v>
      </c>
      <c r="C24" s="2">
        <f t="shared" si="2"/>
        <v>8330</v>
      </c>
      <c r="D24" s="10">
        <v>3509</v>
      </c>
      <c r="E24" s="10">
        <v>4821</v>
      </c>
      <c r="F24" s="2">
        <f t="shared" si="1"/>
        <v>247</v>
      </c>
      <c r="G24" s="10">
        <v>93</v>
      </c>
      <c r="H24" s="10">
        <v>154</v>
      </c>
      <c r="I24" s="9">
        <f t="shared" si="3"/>
        <v>-1.5224285968406028</v>
      </c>
      <c r="J24" s="9">
        <f t="shared" si="4"/>
        <v>2.0916580978536747</v>
      </c>
      <c r="L24" s="9">
        <f t="shared" si="5"/>
        <v>-0.040349347251688816</v>
      </c>
      <c r="M24" s="9">
        <f t="shared" si="6"/>
        <v>0.06681504813720514</v>
      </c>
    </row>
    <row r="25" spans="1:13" ht="11.25">
      <c r="A25" s="8" t="s">
        <v>19</v>
      </c>
      <c r="B25" s="19">
        <f t="shared" si="0"/>
        <v>7249</v>
      </c>
      <c r="C25" s="2">
        <f t="shared" si="2"/>
        <v>7111</v>
      </c>
      <c r="D25" s="10">
        <v>2726</v>
      </c>
      <c r="E25" s="10">
        <v>4385</v>
      </c>
      <c r="F25" s="2">
        <f t="shared" si="1"/>
        <v>138</v>
      </c>
      <c r="G25" s="10">
        <v>48</v>
      </c>
      <c r="H25" s="10">
        <v>90</v>
      </c>
      <c r="I25" s="9">
        <f t="shared" si="3"/>
        <v>-1.1827131248183194</v>
      </c>
      <c r="J25" s="9">
        <f t="shared" si="4"/>
        <v>1.9024934161145746</v>
      </c>
      <c r="L25" s="9">
        <f t="shared" si="5"/>
        <v>-0.020825469549258742</v>
      </c>
      <c r="M25" s="9">
        <f t="shared" si="6"/>
        <v>0.03904775540486015</v>
      </c>
    </row>
    <row r="26" spans="1:13" ht="11.25">
      <c r="A26" s="8" t="s">
        <v>20</v>
      </c>
      <c r="B26" s="19">
        <f t="shared" si="0"/>
        <v>8084</v>
      </c>
      <c r="C26" s="2">
        <f t="shared" si="2"/>
        <v>8004</v>
      </c>
      <c r="D26" s="10">
        <v>2950</v>
      </c>
      <c r="E26" s="10">
        <v>5054</v>
      </c>
      <c r="F26" s="2">
        <f t="shared" si="1"/>
        <v>80</v>
      </c>
      <c r="G26" s="10">
        <v>24</v>
      </c>
      <c r="H26" s="10">
        <v>56</v>
      </c>
      <c r="I26" s="9">
        <f t="shared" si="3"/>
        <v>-1.279898649381527</v>
      </c>
      <c r="J26" s="9">
        <f t="shared" si="4"/>
        <v>2.1927483979573683</v>
      </c>
      <c r="L26" s="9">
        <f t="shared" si="5"/>
        <v>-0.010412734774629371</v>
      </c>
      <c r="M26" s="9">
        <f t="shared" si="6"/>
        <v>0.024296381140801866</v>
      </c>
    </row>
    <row r="27" spans="1:13" ht="11.25">
      <c r="A27" s="8" t="s">
        <v>75</v>
      </c>
      <c r="B27" s="19">
        <f t="shared" si="0"/>
        <v>5850</v>
      </c>
      <c r="C27" s="2">
        <f t="shared" si="2"/>
        <v>5816</v>
      </c>
      <c r="D27" s="10">
        <v>1996</v>
      </c>
      <c r="E27" s="10">
        <v>3820</v>
      </c>
      <c r="F27" s="2">
        <f t="shared" si="1"/>
        <v>34</v>
      </c>
      <c r="G27" s="10">
        <v>12</v>
      </c>
      <c r="H27" s="10">
        <v>22</v>
      </c>
      <c r="I27" s="9">
        <f t="shared" si="3"/>
        <v>-0.8659924420900094</v>
      </c>
      <c r="J27" s="9">
        <f t="shared" si="4"/>
        <v>1.6573602849618416</v>
      </c>
      <c r="L27" s="9">
        <f t="shared" si="5"/>
        <v>-0.0052063673873146855</v>
      </c>
      <c r="M27" s="9">
        <f t="shared" si="6"/>
        <v>0.009545006876743591</v>
      </c>
    </row>
    <row r="28" spans="1:13" ht="11.25">
      <c r="A28" s="8" t="s">
        <v>76</v>
      </c>
      <c r="B28" s="19">
        <f t="shared" si="0"/>
        <v>2215</v>
      </c>
      <c r="C28" s="2">
        <f t="shared" si="2"/>
        <v>2207</v>
      </c>
      <c r="D28" s="10">
        <v>655</v>
      </c>
      <c r="E28" s="10">
        <v>1552</v>
      </c>
      <c r="F28" s="2">
        <f t="shared" si="1"/>
        <v>8</v>
      </c>
      <c r="G28" s="10">
        <v>4</v>
      </c>
      <c r="H28" s="10">
        <v>4</v>
      </c>
      <c r="I28" s="9">
        <f t="shared" si="3"/>
        <v>-0.28418088655759327</v>
      </c>
      <c r="J28" s="9">
        <f t="shared" si="4"/>
        <v>0.6733568487593661</v>
      </c>
      <c r="L28" s="9">
        <f t="shared" si="5"/>
        <v>-0.001735455795771562</v>
      </c>
      <c r="M28" s="9">
        <f t="shared" si="6"/>
        <v>0.001735455795771562</v>
      </c>
    </row>
    <row r="29" spans="1:13" ht="11.25">
      <c r="A29" s="8" t="s">
        <v>77</v>
      </c>
      <c r="B29" s="19">
        <f t="shared" si="0"/>
        <v>424</v>
      </c>
      <c r="C29" s="2">
        <f t="shared" si="2"/>
        <v>423</v>
      </c>
      <c r="D29" s="10">
        <v>110</v>
      </c>
      <c r="E29" s="10">
        <v>313</v>
      </c>
      <c r="F29" s="2">
        <f t="shared" si="1"/>
        <v>1</v>
      </c>
      <c r="G29" s="10">
        <v>0</v>
      </c>
      <c r="H29" s="10">
        <v>1</v>
      </c>
      <c r="I29" s="9">
        <f t="shared" si="3"/>
        <v>-0.04772503438371795</v>
      </c>
      <c r="J29" s="9">
        <f t="shared" si="4"/>
        <v>0.1357994160191247</v>
      </c>
      <c r="L29" s="9">
        <f t="shared" si="5"/>
        <v>0</v>
      </c>
      <c r="M29" s="9">
        <f t="shared" si="6"/>
        <v>0.0004338639489428905</v>
      </c>
    </row>
    <row r="30" spans="1:13" ht="11.25">
      <c r="A30" s="8" t="s">
        <v>78</v>
      </c>
      <c r="B30" s="19">
        <f t="shared" si="0"/>
        <v>57</v>
      </c>
      <c r="C30" s="2">
        <f t="shared" si="2"/>
        <v>56</v>
      </c>
      <c r="D30" s="1">
        <v>8</v>
      </c>
      <c r="E30" s="1">
        <v>48</v>
      </c>
      <c r="F30" s="2">
        <f t="shared" si="1"/>
        <v>1</v>
      </c>
      <c r="G30" s="10">
        <v>1</v>
      </c>
      <c r="H30" s="10">
        <v>0</v>
      </c>
      <c r="I30" s="9">
        <f t="shared" si="3"/>
        <v>-0.003470911591543124</v>
      </c>
      <c r="J30" s="9">
        <f t="shared" si="4"/>
        <v>0.020825469549258742</v>
      </c>
      <c r="L30" s="9">
        <f t="shared" si="5"/>
        <v>-0.0004338639489428905</v>
      </c>
      <c r="M30" s="9">
        <f t="shared" si="6"/>
        <v>0</v>
      </c>
    </row>
    <row r="31" spans="1:8" ht="11.25">
      <c r="A31" s="8" t="s">
        <v>87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91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85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84</v>
      </c>
      <c r="F65" s="15" t="s">
        <v>52</v>
      </c>
    </row>
    <row r="67" spans="1:6" ht="11.25">
      <c r="A67" s="1" t="s">
        <v>83</v>
      </c>
      <c r="E67" s="9">
        <f>+F8*100/B8</f>
        <v>16.232151921800362</v>
      </c>
      <c r="F67" s="9">
        <f>+E67*100/MM!E67</f>
        <v>123.72090897188552</v>
      </c>
    </row>
    <row r="68" spans="1:6" ht="11.25">
      <c r="A68" s="1" t="s">
        <v>45</v>
      </c>
      <c r="E68" s="9">
        <f>+(SUM(B10:B12)*100/B$8)</f>
        <v>13.175146537548756</v>
      </c>
      <c r="F68" s="9">
        <f>+E68*100/MM!E68</f>
        <v>97.51625469609218</v>
      </c>
    </row>
    <row r="69" spans="1:6" ht="11.25">
      <c r="A69" s="1" t="s">
        <v>46</v>
      </c>
      <c r="E69" s="9">
        <f>+(SUM(B23:B30)*100/B$8)</f>
        <v>18.207968345286286</v>
      </c>
      <c r="F69" s="9">
        <f>+E69*100/MM!E69</f>
        <v>89.31688079569464</v>
      </c>
    </row>
    <row r="70" spans="1:6" ht="11.25">
      <c r="A70" s="1" t="s">
        <v>47</v>
      </c>
      <c r="E70" s="9">
        <f>+(SUM(B26:B30)*100/B$8)</f>
        <v>7.215157470920269</v>
      </c>
      <c r="F70" s="9">
        <f>+E70*100/MM!E70</f>
        <v>97.78577672911332</v>
      </c>
    </row>
    <row r="71" spans="1:6" ht="11.25">
      <c r="A71" s="1" t="s">
        <v>48</v>
      </c>
      <c r="E71" s="9">
        <f>SUM(B10:B12)*100/SUM(B23:B30)</f>
        <v>72.35923463673839</v>
      </c>
      <c r="F71" s="9">
        <f>+E71*100/MM!E71</f>
        <v>109.18009431963142</v>
      </c>
    </row>
    <row r="72" spans="1:6" ht="11.25">
      <c r="A72" s="1" t="s">
        <v>49</v>
      </c>
      <c r="E72" s="9">
        <f>+B10*100/B11</f>
        <v>95.88947471197032</v>
      </c>
      <c r="F72" s="9">
        <f>+E72*100/MM!E72</f>
        <v>98.64147927701394</v>
      </c>
    </row>
    <row r="74" ht="11.25">
      <c r="A74" s="1" t="s">
        <v>50</v>
      </c>
    </row>
    <row r="75" ht="11.25">
      <c r="A75" s="1" t="s">
        <v>51</v>
      </c>
    </row>
    <row r="77" ht="11.25">
      <c r="A77" s="1" t="s">
        <v>90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">
      <selection activeCell="G25" sqref="G25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37</v>
      </c>
    </row>
    <row r="2" spans="1:7" ht="12" thickBot="1">
      <c r="A2" s="11" t="s">
        <v>79</v>
      </c>
      <c r="B2" s="11"/>
      <c r="G2" s="21" t="s">
        <v>86</v>
      </c>
    </row>
    <row r="3" spans="1:9" ht="11.25">
      <c r="A3" s="11" t="s">
        <v>92</v>
      </c>
      <c r="B3" s="11"/>
      <c r="I3" s="36" t="s">
        <v>89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94260</v>
      </c>
      <c r="C8" s="2">
        <f>+D8+E8</f>
        <v>86322</v>
      </c>
      <c r="D8" s="2">
        <f>SUM(D10:D31)</f>
        <v>39641</v>
      </c>
      <c r="E8" s="2">
        <f>SUM(E10:E31)</f>
        <v>46681</v>
      </c>
      <c r="F8" s="2">
        <f>+G8+H8</f>
        <v>7938</v>
      </c>
      <c r="G8" s="2">
        <f>SUM(G10:G31)</f>
        <v>3562</v>
      </c>
      <c r="H8" s="2">
        <f>SUM(H10:H31)</f>
        <v>4376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3176</v>
      </c>
      <c r="C10" s="2">
        <f>+D10+E10</f>
        <v>2816</v>
      </c>
      <c r="D10" s="10">
        <v>1405</v>
      </c>
      <c r="E10" s="10">
        <v>1411</v>
      </c>
      <c r="F10" s="2">
        <f aca="true" t="shared" si="1" ref="F10:F31">+G10+H10</f>
        <v>360</v>
      </c>
      <c r="G10" s="10">
        <v>177</v>
      </c>
      <c r="H10" s="10">
        <v>183</v>
      </c>
      <c r="I10" s="9">
        <f>-D10/$B$8*100</f>
        <v>-1.4905580309781457</v>
      </c>
      <c r="J10" s="9">
        <f>E10/$B$8*100</f>
        <v>1.4969234033524295</v>
      </c>
      <c r="L10" s="9">
        <f>-G10/$B$8*100</f>
        <v>-0.18777848504137493</v>
      </c>
      <c r="M10" s="9">
        <f>H10/$B$8*100</f>
        <v>0.19414385741565882</v>
      </c>
    </row>
    <row r="11" spans="1:13" ht="11.25">
      <c r="A11" s="7" t="s">
        <v>6</v>
      </c>
      <c r="B11" s="19">
        <f t="shared" si="0"/>
        <v>3493</v>
      </c>
      <c r="C11" s="2">
        <f aca="true" t="shared" si="2" ref="C11:C31">+D11+E11</f>
        <v>3181</v>
      </c>
      <c r="D11" s="10">
        <v>1652</v>
      </c>
      <c r="E11" s="10">
        <v>1529</v>
      </c>
      <c r="F11" s="2">
        <f t="shared" si="1"/>
        <v>312</v>
      </c>
      <c r="G11" s="10">
        <v>151</v>
      </c>
      <c r="H11" s="10">
        <v>161</v>
      </c>
      <c r="I11" s="9">
        <f aca="true" t="shared" si="3" ref="I11:I30">-D11/$B$8*100</f>
        <v>-1.7525991937194993</v>
      </c>
      <c r="J11" s="9">
        <f aca="true" t="shared" si="4" ref="J11:J30">E11/$B$8*100</f>
        <v>1.6221090600466794</v>
      </c>
      <c r="L11" s="9">
        <f aca="true" t="shared" si="5" ref="L11:L30">-G11/$B$8*100</f>
        <v>-0.16019520475281135</v>
      </c>
      <c r="M11" s="9">
        <f aca="true" t="shared" si="6" ref="M11:M30">H11/$B$8*100</f>
        <v>0.1708041587099512</v>
      </c>
    </row>
    <row r="12" spans="1:13" ht="11.25">
      <c r="A12" s="7" t="s">
        <v>7</v>
      </c>
      <c r="B12" s="19">
        <f t="shared" si="0"/>
        <v>3949</v>
      </c>
      <c r="C12" s="2">
        <f t="shared" si="2"/>
        <v>3676</v>
      </c>
      <c r="D12" s="10">
        <v>1860</v>
      </c>
      <c r="E12" s="10">
        <v>1816</v>
      </c>
      <c r="F12" s="2">
        <f t="shared" si="1"/>
        <v>273</v>
      </c>
      <c r="G12" s="10">
        <v>154</v>
      </c>
      <c r="H12" s="10">
        <v>119</v>
      </c>
      <c r="I12" s="9">
        <f t="shared" si="3"/>
        <v>-1.9732654360280075</v>
      </c>
      <c r="J12" s="9">
        <f t="shared" si="4"/>
        <v>1.9265860386165925</v>
      </c>
      <c r="L12" s="9">
        <f t="shared" si="5"/>
        <v>-0.1633778909399533</v>
      </c>
      <c r="M12" s="9">
        <f t="shared" si="6"/>
        <v>0.12624655208996394</v>
      </c>
    </row>
    <row r="13" spans="1:13" ht="11.25">
      <c r="A13" s="7" t="s">
        <v>4</v>
      </c>
      <c r="B13" s="19">
        <f t="shared" si="0"/>
        <v>4407</v>
      </c>
      <c r="C13" s="2">
        <f t="shared" si="2"/>
        <v>4077</v>
      </c>
      <c r="D13" s="10">
        <v>2055</v>
      </c>
      <c r="E13" s="10">
        <v>2022</v>
      </c>
      <c r="F13" s="2">
        <f t="shared" si="1"/>
        <v>330</v>
      </c>
      <c r="G13" s="10">
        <v>171</v>
      </c>
      <c r="H13" s="10">
        <v>159</v>
      </c>
      <c r="I13" s="9">
        <f t="shared" si="3"/>
        <v>-2.1801400381922345</v>
      </c>
      <c r="J13" s="9">
        <f t="shared" si="4"/>
        <v>2.1451304901336727</v>
      </c>
      <c r="L13" s="9">
        <f t="shared" si="5"/>
        <v>-0.181413112667091</v>
      </c>
      <c r="M13" s="9">
        <f t="shared" si="6"/>
        <v>0.16868236791852323</v>
      </c>
    </row>
    <row r="14" spans="1:13" ht="11.25">
      <c r="A14" s="7" t="s">
        <v>8</v>
      </c>
      <c r="B14" s="19">
        <f t="shared" si="0"/>
        <v>5099</v>
      </c>
      <c r="C14" s="2">
        <f t="shared" si="2"/>
        <v>4362</v>
      </c>
      <c r="D14" s="10">
        <v>2227</v>
      </c>
      <c r="E14" s="10">
        <v>2135</v>
      </c>
      <c r="F14" s="2">
        <f t="shared" si="1"/>
        <v>737</v>
      </c>
      <c r="G14" s="10">
        <v>343</v>
      </c>
      <c r="H14" s="10">
        <v>394</v>
      </c>
      <c r="I14" s="9">
        <f t="shared" si="3"/>
        <v>-2.3626140462550396</v>
      </c>
      <c r="J14" s="9">
        <f t="shared" si="4"/>
        <v>2.2650116698493528</v>
      </c>
      <c r="L14" s="9">
        <f t="shared" si="5"/>
        <v>-0.36388712072989604</v>
      </c>
      <c r="M14" s="9">
        <f t="shared" si="6"/>
        <v>0.4179927859113091</v>
      </c>
    </row>
    <row r="15" spans="1:13" ht="11.25">
      <c r="A15" s="7" t="s">
        <v>9</v>
      </c>
      <c r="B15" s="19">
        <f t="shared" si="0"/>
        <v>5029</v>
      </c>
      <c r="C15" s="2">
        <f t="shared" si="2"/>
        <v>4124</v>
      </c>
      <c r="D15" s="10">
        <v>2128</v>
      </c>
      <c r="E15" s="10">
        <v>1996</v>
      </c>
      <c r="F15" s="2">
        <f t="shared" si="1"/>
        <v>905</v>
      </c>
      <c r="G15" s="10">
        <v>403</v>
      </c>
      <c r="H15" s="10">
        <v>502</v>
      </c>
      <c r="I15" s="9">
        <f t="shared" si="3"/>
        <v>-2.257585402079355</v>
      </c>
      <c r="J15" s="9">
        <f t="shared" si="4"/>
        <v>2.1175472098451094</v>
      </c>
      <c r="L15" s="9">
        <f t="shared" si="5"/>
        <v>-0.427540844472735</v>
      </c>
      <c r="M15" s="9">
        <f t="shared" si="6"/>
        <v>0.5325694886484194</v>
      </c>
    </row>
    <row r="16" spans="1:13" ht="11.25">
      <c r="A16" s="7" t="s">
        <v>10</v>
      </c>
      <c r="B16" s="19">
        <f t="shared" si="0"/>
        <v>5012</v>
      </c>
      <c r="C16" s="2">
        <f t="shared" si="2"/>
        <v>3960</v>
      </c>
      <c r="D16" s="10">
        <v>1989</v>
      </c>
      <c r="E16" s="10">
        <v>1971</v>
      </c>
      <c r="F16" s="2">
        <f t="shared" si="1"/>
        <v>1052</v>
      </c>
      <c r="G16" s="10">
        <v>463</v>
      </c>
      <c r="H16" s="10">
        <v>589</v>
      </c>
      <c r="I16" s="9">
        <f t="shared" si="3"/>
        <v>-2.1101209420751115</v>
      </c>
      <c r="J16" s="9">
        <f t="shared" si="4"/>
        <v>2.09102482495226</v>
      </c>
      <c r="L16" s="9">
        <f t="shared" si="5"/>
        <v>-0.4911945682155739</v>
      </c>
      <c r="M16" s="9">
        <f t="shared" si="6"/>
        <v>0.6248673880755358</v>
      </c>
    </row>
    <row r="17" spans="1:13" ht="11.25">
      <c r="A17" s="7" t="s">
        <v>11</v>
      </c>
      <c r="B17" s="19">
        <f t="shared" si="0"/>
        <v>5595</v>
      </c>
      <c r="C17" s="2">
        <f t="shared" si="2"/>
        <v>4569</v>
      </c>
      <c r="D17" s="10">
        <v>2276</v>
      </c>
      <c r="E17" s="10">
        <v>2293</v>
      </c>
      <c r="F17" s="2">
        <f t="shared" si="1"/>
        <v>1026</v>
      </c>
      <c r="G17" s="10">
        <v>463</v>
      </c>
      <c r="H17" s="10">
        <v>563</v>
      </c>
      <c r="I17" s="9">
        <f t="shared" si="3"/>
        <v>-2.4145979206450243</v>
      </c>
      <c r="J17" s="9">
        <f t="shared" si="4"/>
        <v>2.432633142372162</v>
      </c>
      <c r="L17" s="9">
        <f t="shared" si="5"/>
        <v>-0.4911945682155739</v>
      </c>
      <c r="M17" s="9">
        <f t="shared" si="6"/>
        <v>0.5972841077869723</v>
      </c>
    </row>
    <row r="18" spans="1:13" ht="11.25">
      <c r="A18" s="7" t="s">
        <v>12</v>
      </c>
      <c r="B18" s="19">
        <f t="shared" si="0"/>
        <v>6159</v>
      </c>
      <c r="C18" s="2">
        <f t="shared" si="2"/>
        <v>5329</v>
      </c>
      <c r="D18" s="10">
        <v>2513</v>
      </c>
      <c r="E18" s="10">
        <v>2816</v>
      </c>
      <c r="F18" s="2">
        <f t="shared" si="1"/>
        <v>830</v>
      </c>
      <c r="G18" s="10">
        <v>359</v>
      </c>
      <c r="H18" s="10">
        <v>471</v>
      </c>
      <c r="I18" s="9">
        <f t="shared" si="3"/>
        <v>-2.666030129429238</v>
      </c>
      <c r="J18" s="9">
        <f t="shared" si="4"/>
        <v>2.9874814343305753</v>
      </c>
      <c r="L18" s="9">
        <f t="shared" si="5"/>
        <v>-0.38086144706131975</v>
      </c>
      <c r="M18" s="9">
        <f t="shared" si="6"/>
        <v>0.4996817313812858</v>
      </c>
    </row>
    <row r="19" spans="1:13" ht="11.25">
      <c r="A19" s="7" t="s">
        <v>13</v>
      </c>
      <c r="B19" s="19">
        <f t="shared" si="0"/>
        <v>7182</v>
      </c>
      <c r="C19" s="2">
        <f t="shared" si="2"/>
        <v>6521</v>
      </c>
      <c r="D19" s="10">
        <v>3053</v>
      </c>
      <c r="E19" s="10">
        <v>3468</v>
      </c>
      <c r="F19" s="2">
        <f t="shared" si="1"/>
        <v>661</v>
      </c>
      <c r="G19" s="10">
        <v>304</v>
      </c>
      <c r="H19" s="10">
        <v>357</v>
      </c>
      <c r="I19" s="9">
        <f t="shared" si="3"/>
        <v>-3.2389136431147887</v>
      </c>
      <c r="J19" s="9">
        <f t="shared" si="4"/>
        <v>3.6791852323360916</v>
      </c>
      <c r="L19" s="9">
        <f t="shared" si="5"/>
        <v>-0.3225122002970507</v>
      </c>
      <c r="M19" s="9">
        <f t="shared" si="6"/>
        <v>0.3787396562698918</v>
      </c>
    </row>
    <row r="20" spans="1:13" ht="11.25">
      <c r="A20" s="7" t="s">
        <v>14</v>
      </c>
      <c r="B20" s="19">
        <f t="shared" si="0"/>
        <v>8065</v>
      </c>
      <c r="C20" s="2">
        <f t="shared" si="2"/>
        <v>7570</v>
      </c>
      <c r="D20" s="10">
        <v>3501</v>
      </c>
      <c r="E20" s="10">
        <v>4069</v>
      </c>
      <c r="F20" s="2">
        <f t="shared" si="1"/>
        <v>495</v>
      </c>
      <c r="G20" s="10">
        <v>224</v>
      </c>
      <c r="H20" s="10">
        <v>271</v>
      </c>
      <c r="I20" s="9">
        <f t="shared" si="3"/>
        <v>-3.714194780394653</v>
      </c>
      <c r="J20" s="9">
        <f t="shared" si="4"/>
        <v>4.316783365160195</v>
      </c>
      <c r="L20" s="9">
        <f t="shared" si="5"/>
        <v>-0.2376405686399321</v>
      </c>
      <c r="M20" s="9">
        <f t="shared" si="6"/>
        <v>0.2875026522384893</v>
      </c>
    </row>
    <row r="21" spans="1:13" ht="11.25">
      <c r="A21" s="7" t="s">
        <v>15</v>
      </c>
      <c r="B21" s="19">
        <f t="shared" si="0"/>
        <v>7039</v>
      </c>
      <c r="C21" s="2">
        <f t="shared" si="2"/>
        <v>6663</v>
      </c>
      <c r="D21" s="10">
        <v>3159</v>
      </c>
      <c r="E21" s="10">
        <v>3504</v>
      </c>
      <c r="F21" s="2">
        <f t="shared" si="1"/>
        <v>376</v>
      </c>
      <c r="G21" s="10">
        <v>134</v>
      </c>
      <c r="H21" s="10">
        <v>242</v>
      </c>
      <c r="I21" s="9">
        <f t="shared" si="3"/>
        <v>-3.351368555060471</v>
      </c>
      <c r="J21" s="9">
        <f t="shared" si="4"/>
        <v>3.717377466581795</v>
      </c>
      <c r="L21" s="9">
        <f t="shared" si="5"/>
        <v>-0.14215998302567365</v>
      </c>
      <c r="M21" s="9">
        <f t="shared" si="6"/>
        <v>0.2567366857627838</v>
      </c>
    </row>
    <row r="22" spans="1:13" ht="11.25">
      <c r="A22" s="7" t="s">
        <v>16</v>
      </c>
      <c r="B22" s="19">
        <f t="shared" si="0"/>
        <v>5546</v>
      </c>
      <c r="C22" s="2">
        <f t="shared" si="2"/>
        <v>5305</v>
      </c>
      <c r="D22" s="10">
        <v>2335</v>
      </c>
      <c r="E22" s="10">
        <v>2970</v>
      </c>
      <c r="F22" s="2">
        <f t="shared" si="1"/>
        <v>241</v>
      </c>
      <c r="G22" s="10">
        <v>86</v>
      </c>
      <c r="H22" s="10">
        <v>155</v>
      </c>
      <c r="I22" s="9">
        <f t="shared" si="3"/>
        <v>-2.4771907489921494</v>
      </c>
      <c r="J22" s="9">
        <f t="shared" si="4"/>
        <v>3.1508593252705284</v>
      </c>
      <c r="L22" s="9">
        <f t="shared" si="5"/>
        <v>-0.0912370040314025</v>
      </c>
      <c r="M22" s="9">
        <f t="shared" si="6"/>
        <v>0.1644387863356673</v>
      </c>
    </row>
    <row r="23" spans="1:13" ht="11.25">
      <c r="A23" s="7" t="s">
        <v>17</v>
      </c>
      <c r="B23" s="19">
        <f t="shared" si="0"/>
        <v>4868</v>
      </c>
      <c r="C23" s="2">
        <f t="shared" si="2"/>
        <v>4730</v>
      </c>
      <c r="D23" s="10">
        <v>1994</v>
      </c>
      <c r="E23" s="10">
        <v>2736</v>
      </c>
      <c r="F23" s="2">
        <f t="shared" si="1"/>
        <v>138</v>
      </c>
      <c r="G23" s="10">
        <v>50</v>
      </c>
      <c r="H23" s="10">
        <v>88</v>
      </c>
      <c r="I23" s="9">
        <f t="shared" si="3"/>
        <v>-2.115425419053681</v>
      </c>
      <c r="J23" s="9">
        <f t="shared" si="4"/>
        <v>2.902609802673456</v>
      </c>
      <c r="L23" s="9">
        <f t="shared" si="5"/>
        <v>-0.053044769785699136</v>
      </c>
      <c r="M23" s="9">
        <f t="shared" si="6"/>
        <v>0.09335879482283048</v>
      </c>
    </row>
    <row r="24" spans="1:13" ht="11.25">
      <c r="A24" s="7" t="s">
        <v>18</v>
      </c>
      <c r="B24" s="19">
        <f t="shared" si="0"/>
        <v>5208</v>
      </c>
      <c r="C24" s="2">
        <f t="shared" si="2"/>
        <v>5126</v>
      </c>
      <c r="D24" s="10">
        <v>2072</v>
      </c>
      <c r="E24" s="10">
        <v>3054</v>
      </c>
      <c r="F24" s="2">
        <f t="shared" si="1"/>
        <v>82</v>
      </c>
      <c r="G24" s="10">
        <v>31</v>
      </c>
      <c r="H24" s="10">
        <v>51</v>
      </c>
      <c r="I24" s="9">
        <f t="shared" si="3"/>
        <v>-2.198175259919372</v>
      </c>
      <c r="J24" s="9">
        <f t="shared" si="4"/>
        <v>3.239974538510503</v>
      </c>
      <c r="L24" s="9">
        <f t="shared" si="5"/>
        <v>-0.03288775726713346</v>
      </c>
      <c r="M24" s="9">
        <f t="shared" si="6"/>
        <v>0.05410566518141312</v>
      </c>
    </row>
    <row r="25" spans="1:13" ht="11.25">
      <c r="A25" s="8" t="s">
        <v>19</v>
      </c>
      <c r="B25" s="19">
        <f t="shared" si="0"/>
        <v>4945</v>
      </c>
      <c r="C25" s="2">
        <f t="shared" si="2"/>
        <v>4893</v>
      </c>
      <c r="D25" s="10">
        <v>1922</v>
      </c>
      <c r="E25" s="10">
        <v>2971</v>
      </c>
      <c r="F25" s="2">
        <f t="shared" si="1"/>
        <v>52</v>
      </c>
      <c r="G25" s="10">
        <v>24</v>
      </c>
      <c r="H25" s="10">
        <v>28</v>
      </c>
      <c r="I25" s="9">
        <f t="shared" si="3"/>
        <v>-2.0390409505622746</v>
      </c>
      <c r="J25" s="9">
        <f t="shared" si="4"/>
        <v>3.1519202206662427</v>
      </c>
      <c r="L25" s="9">
        <f t="shared" si="5"/>
        <v>-0.025461489497135583</v>
      </c>
      <c r="M25" s="9">
        <f t="shared" si="6"/>
        <v>0.029705071079991513</v>
      </c>
    </row>
    <row r="26" spans="1:13" ht="11.25">
      <c r="A26" s="8" t="s">
        <v>20</v>
      </c>
      <c r="B26" s="19">
        <f t="shared" si="0"/>
        <v>5043</v>
      </c>
      <c r="C26" s="2">
        <f t="shared" si="2"/>
        <v>5011</v>
      </c>
      <c r="D26" s="10">
        <v>1960</v>
      </c>
      <c r="E26" s="10">
        <v>3051</v>
      </c>
      <c r="F26" s="2">
        <f t="shared" si="1"/>
        <v>32</v>
      </c>
      <c r="G26" s="10">
        <v>12</v>
      </c>
      <c r="H26" s="10">
        <v>20</v>
      </c>
      <c r="I26" s="9">
        <f t="shared" si="3"/>
        <v>-2.079354975599406</v>
      </c>
      <c r="J26" s="9">
        <f t="shared" si="4"/>
        <v>3.236791852323361</v>
      </c>
      <c r="L26" s="9">
        <f t="shared" si="5"/>
        <v>-0.012730744748567792</v>
      </c>
      <c r="M26" s="9">
        <f t="shared" si="6"/>
        <v>0.02121790791427965</v>
      </c>
    </row>
    <row r="27" spans="1:13" ht="11.25">
      <c r="A27" s="8" t="s">
        <v>75</v>
      </c>
      <c r="B27" s="19">
        <f t="shared" si="0"/>
        <v>3090</v>
      </c>
      <c r="C27" s="2">
        <f t="shared" si="2"/>
        <v>3070</v>
      </c>
      <c r="D27" s="10">
        <v>1146</v>
      </c>
      <c r="E27" s="10">
        <v>1924</v>
      </c>
      <c r="F27" s="2">
        <f t="shared" si="1"/>
        <v>20</v>
      </c>
      <c r="G27" s="10">
        <v>7</v>
      </c>
      <c r="H27" s="10">
        <v>13</v>
      </c>
      <c r="I27" s="9">
        <f t="shared" si="3"/>
        <v>-1.2157861234882241</v>
      </c>
      <c r="J27" s="9">
        <f t="shared" si="4"/>
        <v>2.041162741353703</v>
      </c>
      <c r="L27" s="9">
        <f t="shared" si="5"/>
        <v>-0.007426267769997878</v>
      </c>
      <c r="M27" s="9">
        <f t="shared" si="6"/>
        <v>0.013791640144281773</v>
      </c>
    </row>
    <row r="28" spans="1:13" ht="11.25">
      <c r="A28" s="8" t="s">
        <v>76</v>
      </c>
      <c r="B28" s="19">
        <f t="shared" si="0"/>
        <v>1075</v>
      </c>
      <c r="C28" s="2">
        <f t="shared" si="2"/>
        <v>1062</v>
      </c>
      <c r="D28" s="10">
        <v>332</v>
      </c>
      <c r="E28" s="10">
        <v>730</v>
      </c>
      <c r="F28" s="2">
        <f t="shared" si="1"/>
        <v>13</v>
      </c>
      <c r="G28" s="10">
        <v>4</v>
      </c>
      <c r="H28" s="10">
        <v>9</v>
      </c>
      <c r="I28" s="9">
        <f t="shared" si="3"/>
        <v>-0.35221727137704223</v>
      </c>
      <c r="J28" s="9">
        <f t="shared" si="4"/>
        <v>0.7744536388712073</v>
      </c>
      <c r="L28" s="9">
        <f t="shared" si="5"/>
        <v>-0.004243581582855931</v>
      </c>
      <c r="M28" s="9">
        <f t="shared" si="6"/>
        <v>0.009548058561425843</v>
      </c>
    </row>
    <row r="29" spans="1:13" ht="11.25">
      <c r="A29" s="8" t="s">
        <v>77</v>
      </c>
      <c r="B29" s="19">
        <f t="shared" si="0"/>
        <v>240</v>
      </c>
      <c r="C29" s="2">
        <f t="shared" si="2"/>
        <v>237</v>
      </c>
      <c r="D29" s="10">
        <v>56</v>
      </c>
      <c r="E29" s="10">
        <v>181</v>
      </c>
      <c r="F29" s="2">
        <f t="shared" si="1"/>
        <v>3</v>
      </c>
      <c r="G29" s="10">
        <v>2</v>
      </c>
      <c r="H29" s="10">
        <v>1</v>
      </c>
      <c r="I29" s="9">
        <f t="shared" si="3"/>
        <v>-0.059410142159983026</v>
      </c>
      <c r="J29" s="9">
        <f t="shared" si="4"/>
        <v>0.19202206662423085</v>
      </c>
      <c r="L29" s="9">
        <f t="shared" si="5"/>
        <v>-0.0021217907914279654</v>
      </c>
      <c r="M29" s="9">
        <f t="shared" si="6"/>
        <v>0.0010608953957139827</v>
      </c>
    </row>
    <row r="30" spans="1:13" ht="11.25">
      <c r="A30" s="8" t="s">
        <v>78</v>
      </c>
      <c r="B30" s="19">
        <f t="shared" si="0"/>
        <v>40</v>
      </c>
      <c r="C30" s="2">
        <f t="shared" si="2"/>
        <v>40</v>
      </c>
      <c r="D30" s="1">
        <v>6</v>
      </c>
      <c r="E30" s="1">
        <v>34</v>
      </c>
      <c r="F30" s="2">
        <f t="shared" si="1"/>
        <v>0</v>
      </c>
      <c r="G30" s="10">
        <v>0</v>
      </c>
      <c r="H30" s="10">
        <v>0</v>
      </c>
      <c r="I30" s="9">
        <f t="shared" si="3"/>
        <v>-0.006365372374283896</v>
      </c>
      <c r="J30" s="9">
        <f t="shared" si="4"/>
        <v>0.03607044345427541</v>
      </c>
      <c r="L30" s="9">
        <f t="shared" si="5"/>
        <v>0</v>
      </c>
      <c r="M30" s="9">
        <f t="shared" si="6"/>
        <v>0</v>
      </c>
    </row>
    <row r="31" spans="1:8" ht="11.25">
      <c r="A31" s="8" t="s">
        <v>87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91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85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84</v>
      </c>
      <c r="F65" s="15" t="s">
        <v>52</v>
      </c>
    </row>
    <row r="67" spans="1:6" ht="11.25">
      <c r="A67" s="1" t="s">
        <v>83</v>
      </c>
      <c r="E67" s="9">
        <f>+F8*100/B8</f>
        <v>8.421387651177595</v>
      </c>
      <c r="F67" s="9">
        <f>+E67*100/MM!E67</f>
        <v>64.18752978827118</v>
      </c>
    </row>
    <row r="68" spans="1:6" ht="11.25">
      <c r="A68" s="1" t="s">
        <v>45</v>
      </c>
      <c r="E68" s="9">
        <f>+(SUM(B10:B12)*100/B$8)</f>
        <v>11.264587311691066</v>
      </c>
      <c r="F68" s="9">
        <f>+E68*100/MM!E68</f>
        <v>83.37519147909282</v>
      </c>
    </row>
    <row r="69" spans="1:6" ht="11.25">
      <c r="A69" s="1" t="s">
        <v>46</v>
      </c>
      <c r="E69" s="9">
        <f>+(SUM(B23:B30)*100/B$8)</f>
        <v>26.001485253553998</v>
      </c>
      <c r="F69" s="9">
        <f>+E69*100/MM!E69</f>
        <v>127.54699013434491</v>
      </c>
    </row>
    <row r="70" spans="1:6" ht="11.25">
      <c r="A70" s="1" t="s">
        <v>47</v>
      </c>
      <c r="E70" s="9">
        <f>+(SUM(B26:B30)*100/B$8)</f>
        <v>10.065775514534266</v>
      </c>
      <c r="F70" s="9">
        <f>+E70*100/MM!E70</f>
        <v>136.41970823737</v>
      </c>
    </row>
    <row r="71" spans="1:6" ht="11.25">
      <c r="A71" s="1" t="s">
        <v>48</v>
      </c>
      <c r="E71" s="9">
        <f>SUM(B10:B12)*100/SUM(B23:B30)</f>
        <v>43.322860989840464</v>
      </c>
      <c r="F71" s="9">
        <f>+E71*100/MM!E71</f>
        <v>65.36821558178201</v>
      </c>
    </row>
    <row r="72" spans="1:6" ht="11.25">
      <c r="A72" s="1" t="s">
        <v>49</v>
      </c>
      <c r="E72" s="9">
        <f>+B10*100/B11</f>
        <v>90.92470655596908</v>
      </c>
      <c r="F72" s="9">
        <f>+E72*100/MM!E72</f>
        <v>93.53422348437958</v>
      </c>
    </row>
    <row r="74" ht="11.25">
      <c r="A74" s="1" t="s">
        <v>50</v>
      </c>
    </row>
    <row r="75" ht="11.25">
      <c r="A75" s="1" t="s">
        <v>51</v>
      </c>
    </row>
    <row r="77" ht="11.25">
      <c r="A77" s="1" t="s">
        <v>90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">
      <selection activeCell="P34" sqref="P34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38</v>
      </c>
    </row>
    <row r="2" spans="1:7" ht="12" thickBot="1">
      <c r="A2" s="11" t="s">
        <v>79</v>
      </c>
      <c r="B2" s="11"/>
      <c r="G2" s="21" t="s">
        <v>86</v>
      </c>
    </row>
    <row r="3" spans="1:9" ht="11.25">
      <c r="A3" s="11" t="s">
        <v>92</v>
      </c>
      <c r="B3" s="11"/>
      <c r="I3" s="36" t="s">
        <v>89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214459</v>
      </c>
      <c r="C8" s="2">
        <f>+D8+E8</f>
        <v>186176</v>
      </c>
      <c r="D8" s="2">
        <f>SUM(D10:D31)</f>
        <v>84510</v>
      </c>
      <c r="E8" s="2">
        <f>SUM(E10:E31)</f>
        <v>101666</v>
      </c>
      <c r="F8" s="2">
        <f>+G8+H8</f>
        <v>28283</v>
      </c>
      <c r="G8" s="2">
        <f>SUM(G10:G31)</f>
        <v>12788</v>
      </c>
      <c r="H8" s="2">
        <f>SUM(H10:H31)</f>
        <v>15495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8351</v>
      </c>
      <c r="C10" s="2">
        <f>+D10+E10</f>
        <v>7027</v>
      </c>
      <c r="D10" s="10">
        <v>3645</v>
      </c>
      <c r="E10" s="10">
        <v>3382</v>
      </c>
      <c r="F10" s="2">
        <f aca="true" t="shared" si="1" ref="F10:F31">+G10+H10</f>
        <v>1324</v>
      </c>
      <c r="G10" s="10">
        <v>698</v>
      </c>
      <c r="H10" s="10">
        <v>626</v>
      </c>
      <c r="I10" s="9">
        <f>-D10/$B$8*100</f>
        <v>-1.6996255694561664</v>
      </c>
      <c r="J10" s="9">
        <f>E10/$B$8*100</f>
        <v>1.5769914062827861</v>
      </c>
      <c r="L10" s="9">
        <f>-G10/$B$8*100</f>
        <v>-0.3254701364829641</v>
      </c>
      <c r="M10" s="9">
        <f>H10/$B$8*100</f>
        <v>0.2918972857282744</v>
      </c>
    </row>
    <row r="11" spans="1:13" ht="11.25">
      <c r="A11" s="7" t="s">
        <v>6</v>
      </c>
      <c r="B11" s="19">
        <f t="shared" si="0"/>
        <v>8593</v>
      </c>
      <c r="C11" s="2">
        <f aca="true" t="shared" si="2" ref="C11:C31">+D11+E11</f>
        <v>7563</v>
      </c>
      <c r="D11" s="10">
        <v>3903</v>
      </c>
      <c r="E11" s="10">
        <v>3660</v>
      </c>
      <c r="F11" s="2">
        <f t="shared" si="1"/>
        <v>1030</v>
      </c>
      <c r="G11" s="10">
        <v>507</v>
      </c>
      <c r="H11" s="10">
        <v>523</v>
      </c>
      <c r="I11" s="9">
        <f aca="true" t="shared" si="3" ref="I11:I30">-D11/$B$8*100</f>
        <v>-1.819928284660471</v>
      </c>
      <c r="J11" s="9">
        <f aca="true" t="shared" si="4" ref="J11:J30">E11/$B$8*100</f>
        <v>1.7066199133633935</v>
      </c>
      <c r="L11" s="9">
        <f aca="true" t="shared" si="5" ref="L11:L30">-G11/$B$8*100</f>
        <v>-0.23640882406427335</v>
      </c>
      <c r="M11" s="9">
        <f aca="true" t="shared" si="6" ref="M11:M30">H11/$B$8*100</f>
        <v>0.24386945756531553</v>
      </c>
    </row>
    <row r="12" spans="1:13" ht="11.25">
      <c r="A12" s="7" t="s">
        <v>7</v>
      </c>
      <c r="B12" s="19">
        <f t="shared" si="0"/>
        <v>9045</v>
      </c>
      <c r="C12" s="2">
        <f t="shared" si="2"/>
        <v>8200</v>
      </c>
      <c r="D12" s="10">
        <v>4125</v>
      </c>
      <c r="E12" s="10">
        <v>4075</v>
      </c>
      <c r="F12" s="2">
        <f t="shared" si="1"/>
        <v>845</v>
      </c>
      <c r="G12" s="10">
        <v>409</v>
      </c>
      <c r="H12" s="10">
        <v>436</v>
      </c>
      <c r="I12" s="9">
        <f t="shared" si="3"/>
        <v>-1.9234445744874311</v>
      </c>
      <c r="J12" s="9">
        <f t="shared" si="4"/>
        <v>1.9001300947966746</v>
      </c>
      <c r="L12" s="9">
        <f t="shared" si="5"/>
        <v>-0.19071244387039013</v>
      </c>
      <c r="M12" s="9">
        <f t="shared" si="6"/>
        <v>0.20330226290339878</v>
      </c>
    </row>
    <row r="13" spans="1:13" ht="11.25">
      <c r="A13" s="7" t="s">
        <v>4</v>
      </c>
      <c r="B13" s="19">
        <f t="shared" si="0"/>
        <v>9385</v>
      </c>
      <c r="C13" s="2">
        <f t="shared" si="2"/>
        <v>8225</v>
      </c>
      <c r="D13" s="10">
        <v>4231</v>
      </c>
      <c r="E13" s="10">
        <v>3994</v>
      </c>
      <c r="F13" s="2">
        <f t="shared" si="1"/>
        <v>1160</v>
      </c>
      <c r="G13" s="10">
        <v>606</v>
      </c>
      <c r="H13" s="10">
        <v>554</v>
      </c>
      <c r="I13" s="9">
        <f t="shared" si="3"/>
        <v>-1.9728712714318353</v>
      </c>
      <c r="J13" s="9">
        <f t="shared" si="4"/>
        <v>1.8623606376976485</v>
      </c>
      <c r="L13" s="9">
        <f t="shared" si="5"/>
        <v>-0.2825714938519717</v>
      </c>
      <c r="M13" s="9">
        <f t="shared" si="6"/>
        <v>0.2583244349735847</v>
      </c>
    </row>
    <row r="14" spans="1:13" ht="11.25">
      <c r="A14" s="7" t="s">
        <v>8</v>
      </c>
      <c r="B14" s="19">
        <f t="shared" si="0"/>
        <v>10498</v>
      </c>
      <c r="C14" s="2">
        <f t="shared" si="2"/>
        <v>8425</v>
      </c>
      <c r="D14" s="10">
        <v>4248</v>
      </c>
      <c r="E14" s="10">
        <v>4177</v>
      </c>
      <c r="F14" s="2">
        <f t="shared" si="1"/>
        <v>2073</v>
      </c>
      <c r="G14" s="10">
        <v>919</v>
      </c>
      <c r="H14" s="10">
        <v>1154</v>
      </c>
      <c r="I14" s="9">
        <f t="shared" si="3"/>
        <v>-1.9807981945266926</v>
      </c>
      <c r="J14" s="9">
        <f t="shared" si="4"/>
        <v>1.947691633365818</v>
      </c>
      <c r="L14" s="9">
        <f t="shared" si="5"/>
        <v>-0.42852013671610895</v>
      </c>
      <c r="M14" s="9">
        <f t="shared" si="6"/>
        <v>0.5380981912626656</v>
      </c>
    </row>
    <row r="15" spans="1:13" ht="11.25">
      <c r="A15" s="7" t="s">
        <v>9</v>
      </c>
      <c r="B15" s="19">
        <f t="shared" si="0"/>
        <v>12655</v>
      </c>
      <c r="C15" s="2">
        <f t="shared" si="2"/>
        <v>9262</v>
      </c>
      <c r="D15" s="10">
        <v>4674</v>
      </c>
      <c r="E15" s="10">
        <v>4588</v>
      </c>
      <c r="F15" s="2">
        <f t="shared" si="1"/>
        <v>3393</v>
      </c>
      <c r="G15" s="10">
        <v>1396</v>
      </c>
      <c r="H15" s="10">
        <v>1997</v>
      </c>
      <c r="I15" s="9">
        <f t="shared" si="3"/>
        <v>-2.17943756149194</v>
      </c>
      <c r="J15" s="9">
        <f t="shared" si="4"/>
        <v>2.1393366564238385</v>
      </c>
      <c r="L15" s="9">
        <f t="shared" si="5"/>
        <v>-0.6509402729659282</v>
      </c>
      <c r="M15" s="9">
        <f t="shared" si="6"/>
        <v>0.9311803188488242</v>
      </c>
    </row>
    <row r="16" spans="1:13" ht="11.25">
      <c r="A16" s="7" t="s">
        <v>10</v>
      </c>
      <c r="B16" s="19">
        <f t="shared" si="0"/>
        <v>13959</v>
      </c>
      <c r="C16" s="2">
        <f t="shared" si="2"/>
        <v>9923</v>
      </c>
      <c r="D16" s="10">
        <v>4916</v>
      </c>
      <c r="E16" s="10">
        <v>5007</v>
      </c>
      <c r="F16" s="2">
        <f t="shared" si="1"/>
        <v>4036</v>
      </c>
      <c r="G16" s="10">
        <v>1706</v>
      </c>
      <c r="H16" s="10">
        <v>2330</v>
      </c>
      <c r="I16" s="9">
        <f t="shared" si="3"/>
        <v>-2.292279643195203</v>
      </c>
      <c r="J16" s="9">
        <f t="shared" si="4"/>
        <v>2.33471199623238</v>
      </c>
      <c r="L16" s="9">
        <f t="shared" si="5"/>
        <v>-0.7954900470486199</v>
      </c>
      <c r="M16" s="9">
        <f t="shared" si="6"/>
        <v>1.0864547535892641</v>
      </c>
    </row>
    <row r="17" spans="1:13" ht="11.25">
      <c r="A17" s="7" t="s">
        <v>11</v>
      </c>
      <c r="B17" s="19">
        <f t="shared" si="0"/>
        <v>15384</v>
      </c>
      <c r="C17" s="2">
        <f t="shared" si="2"/>
        <v>11473</v>
      </c>
      <c r="D17" s="10">
        <v>5454</v>
      </c>
      <c r="E17" s="10">
        <v>6019</v>
      </c>
      <c r="F17" s="2">
        <f t="shared" si="1"/>
        <v>3911</v>
      </c>
      <c r="G17" s="10">
        <v>1865</v>
      </c>
      <c r="H17" s="10">
        <v>2046</v>
      </c>
      <c r="I17" s="9">
        <f t="shared" si="3"/>
        <v>-2.5431434446677454</v>
      </c>
      <c r="J17" s="9">
        <f t="shared" si="4"/>
        <v>2.8065970651732965</v>
      </c>
      <c r="L17" s="9">
        <f t="shared" si="5"/>
        <v>-0.8696300924652265</v>
      </c>
      <c r="M17" s="9">
        <f t="shared" si="6"/>
        <v>0.9540285089457659</v>
      </c>
    </row>
    <row r="18" spans="1:13" ht="11.25">
      <c r="A18" s="7" t="s">
        <v>12</v>
      </c>
      <c r="B18" s="19">
        <f t="shared" si="0"/>
        <v>16295</v>
      </c>
      <c r="C18" s="2">
        <f t="shared" si="2"/>
        <v>13105</v>
      </c>
      <c r="D18" s="10">
        <v>6353</v>
      </c>
      <c r="E18" s="10">
        <v>6752</v>
      </c>
      <c r="F18" s="2">
        <f t="shared" si="1"/>
        <v>3190</v>
      </c>
      <c r="G18" s="10">
        <v>1536</v>
      </c>
      <c r="H18" s="10">
        <v>1654</v>
      </c>
      <c r="I18" s="9">
        <f t="shared" si="3"/>
        <v>-2.9623377895075516</v>
      </c>
      <c r="J18" s="9">
        <f t="shared" si="4"/>
        <v>3.1483873374397904</v>
      </c>
      <c r="L18" s="9">
        <f t="shared" si="5"/>
        <v>-0.7162208161000471</v>
      </c>
      <c r="M18" s="9">
        <f t="shared" si="6"/>
        <v>0.771242988170233</v>
      </c>
    </row>
    <row r="19" spans="1:13" ht="11.25">
      <c r="A19" s="7" t="s">
        <v>13</v>
      </c>
      <c r="B19" s="19">
        <f t="shared" si="0"/>
        <v>16133</v>
      </c>
      <c r="C19" s="2">
        <f t="shared" si="2"/>
        <v>13786</v>
      </c>
      <c r="D19" s="10">
        <v>6346</v>
      </c>
      <c r="E19" s="10">
        <v>7440</v>
      </c>
      <c r="F19" s="2">
        <f t="shared" si="1"/>
        <v>2347</v>
      </c>
      <c r="G19" s="10">
        <v>1079</v>
      </c>
      <c r="H19" s="10">
        <v>1268</v>
      </c>
      <c r="I19" s="9">
        <f t="shared" si="3"/>
        <v>-2.9590737623508456</v>
      </c>
      <c r="J19" s="9">
        <f t="shared" si="4"/>
        <v>3.469194577984603</v>
      </c>
      <c r="L19" s="9">
        <f t="shared" si="5"/>
        <v>-0.5031264717265305</v>
      </c>
      <c r="M19" s="9">
        <f t="shared" si="6"/>
        <v>0.591255204957591</v>
      </c>
    </row>
    <row r="20" spans="1:13" ht="11.25">
      <c r="A20" s="7" t="s">
        <v>14</v>
      </c>
      <c r="B20" s="19">
        <f t="shared" si="0"/>
        <v>16867</v>
      </c>
      <c r="C20" s="2">
        <f t="shared" si="2"/>
        <v>15086</v>
      </c>
      <c r="D20" s="10">
        <v>6805</v>
      </c>
      <c r="E20" s="10">
        <v>8281</v>
      </c>
      <c r="F20" s="2">
        <f t="shared" si="1"/>
        <v>1781</v>
      </c>
      <c r="G20" s="10">
        <v>798</v>
      </c>
      <c r="H20" s="10">
        <v>983</v>
      </c>
      <c r="I20" s="9">
        <f t="shared" si="3"/>
        <v>-3.173100685911993</v>
      </c>
      <c r="J20" s="9">
        <f t="shared" si="4"/>
        <v>3.8613441263831314</v>
      </c>
      <c r="L20" s="9">
        <f t="shared" si="5"/>
        <v>-0.3720990958644776</v>
      </c>
      <c r="M20" s="9">
        <f t="shared" si="6"/>
        <v>0.4583626707202775</v>
      </c>
    </row>
    <row r="21" spans="1:13" ht="11.25">
      <c r="A21" s="7" t="s">
        <v>15</v>
      </c>
      <c r="B21" s="19">
        <f t="shared" si="0"/>
        <v>15416</v>
      </c>
      <c r="C21" s="2">
        <f t="shared" si="2"/>
        <v>14123</v>
      </c>
      <c r="D21" s="10">
        <v>6255</v>
      </c>
      <c r="E21" s="10">
        <v>7868</v>
      </c>
      <c r="F21" s="2">
        <f t="shared" si="1"/>
        <v>1293</v>
      </c>
      <c r="G21" s="10">
        <v>528</v>
      </c>
      <c r="H21" s="10">
        <v>765</v>
      </c>
      <c r="I21" s="9">
        <f t="shared" si="3"/>
        <v>-2.9166414093136686</v>
      </c>
      <c r="J21" s="9">
        <f t="shared" si="4"/>
        <v>3.668766524137481</v>
      </c>
      <c r="L21" s="9">
        <f t="shared" si="5"/>
        <v>-0.2462009055343912</v>
      </c>
      <c r="M21" s="9">
        <f t="shared" si="6"/>
        <v>0.3567115392685781</v>
      </c>
    </row>
    <row r="22" spans="1:13" ht="11.25">
      <c r="A22" s="7" t="s">
        <v>16</v>
      </c>
      <c r="B22" s="19">
        <f t="shared" si="0"/>
        <v>12433</v>
      </c>
      <c r="C22" s="2">
        <f t="shared" si="2"/>
        <v>11631</v>
      </c>
      <c r="D22" s="10">
        <v>5034</v>
      </c>
      <c r="E22" s="10">
        <v>6597</v>
      </c>
      <c r="F22" s="2">
        <f t="shared" si="1"/>
        <v>802</v>
      </c>
      <c r="G22" s="10">
        <v>321</v>
      </c>
      <c r="H22" s="10">
        <v>481</v>
      </c>
      <c r="I22" s="9">
        <f t="shared" si="3"/>
        <v>-2.347301815265389</v>
      </c>
      <c r="J22" s="9">
        <f t="shared" si="4"/>
        <v>3.0761124503984445</v>
      </c>
      <c r="L22" s="9">
        <f t="shared" si="5"/>
        <v>-0.14967895961465827</v>
      </c>
      <c r="M22" s="9">
        <f t="shared" si="6"/>
        <v>0.22428529462507987</v>
      </c>
    </row>
    <row r="23" spans="1:13" ht="11.25">
      <c r="A23" s="7" t="s">
        <v>17</v>
      </c>
      <c r="B23" s="19">
        <f t="shared" si="0"/>
        <v>10838</v>
      </c>
      <c r="C23" s="2">
        <f t="shared" si="2"/>
        <v>10365</v>
      </c>
      <c r="D23" s="10">
        <v>4404</v>
      </c>
      <c r="E23" s="10">
        <v>5961</v>
      </c>
      <c r="F23" s="2">
        <f t="shared" si="1"/>
        <v>473</v>
      </c>
      <c r="G23" s="10">
        <v>184</v>
      </c>
      <c r="H23" s="10">
        <v>289</v>
      </c>
      <c r="I23" s="9">
        <f t="shared" si="3"/>
        <v>-2.053539371161854</v>
      </c>
      <c r="J23" s="9">
        <f t="shared" si="4"/>
        <v>2.7795522687320187</v>
      </c>
      <c r="L23" s="9">
        <f t="shared" si="5"/>
        <v>-0.08579728526198481</v>
      </c>
      <c r="M23" s="9">
        <f t="shared" si="6"/>
        <v>0.13475769261257398</v>
      </c>
    </row>
    <row r="24" spans="1:13" ht="11.25">
      <c r="A24" s="7" t="s">
        <v>18</v>
      </c>
      <c r="B24" s="19">
        <f t="shared" si="0"/>
        <v>10607</v>
      </c>
      <c r="C24" s="2">
        <f t="shared" si="2"/>
        <v>10336</v>
      </c>
      <c r="D24" s="10">
        <v>4191</v>
      </c>
      <c r="E24" s="10">
        <v>6145</v>
      </c>
      <c r="F24" s="2">
        <f t="shared" si="1"/>
        <v>271</v>
      </c>
      <c r="G24" s="10">
        <v>103</v>
      </c>
      <c r="H24" s="10">
        <v>168</v>
      </c>
      <c r="I24" s="9">
        <f t="shared" si="3"/>
        <v>-1.95421968767923</v>
      </c>
      <c r="J24" s="9">
        <f t="shared" si="4"/>
        <v>2.8653495539940033</v>
      </c>
      <c r="L24" s="9">
        <f t="shared" si="5"/>
        <v>-0.04802782816295889</v>
      </c>
      <c r="M24" s="9">
        <f t="shared" si="6"/>
        <v>0.07833665176094265</v>
      </c>
    </row>
    <row r="25" spans="1:13" ht="11.25">
      <c r="A25" s="8" t="s">
        <v>19</v>
      </c>
      <c r="B25" s="19">
        <f t="shared" si="0"/>
        <v>8762</v>
      </c>
      <c r="C25" s="2">
        <f t="shared" si="2"/>
        <v>8559</v>
      </c>
      <c r="D25" s="10">
        <v>3296</v>
      </c>
      <c r="E25" s="10">
        <v>5263</v>
      </c>
      <c r="F25" s="2">
        <f t="shared" si="1"/>
        <v>203</v>
      </c>
      <c r="G25" s="10">
        <v>81</v>
      </c>
      <c r="H25" s="10">
        <v>122</v>
      </c>
      <c r="I25" s="9">
        <f t="shared" si="3"/>
        <v>-1.5368905012146845</v>
      </c>
      <c r="J25" s="9">
        <f t="shared" si="4"/>
        <v>2.4540821322490545</v>
      </c>
      <c r="L25" s="9">
        <f t="shared" si="5"/>
        <v>-0.037769457099025926</v>
      </c>
      <c r="M25" s="9">
        <f t="shared" si="6"/>
        <v>0.05688733044544645</v>
      </c>
    </row>
    <row r="26" spans="1:13" ht="11.25">
      <c r="A26" s="8" t="s">
        <v>20</v>
      </c>
      <c r="B26" s="19">
        <f t="shared" si="0"/>
        <v>9272</v>
      </c>
      <c r="C26" s="2">
        <f t="shared" si="2"/>
        <v>9193</v>
      </c>
      <c r="D26" s="10">
        <v>3387</v>
      </c>
      <c r="E26" s="10">
        <v>5806</v>
      </c>
      <c r="F26" s="2">
        <f t="shared" si="1"/>
        <v>79</v>
      </c>
      <c r="G26" s="10">
        <v>28</v>
      </c>
      <c r="H26" s="10">
        <v>51</v>
      </c>
      <c r="I26" s="9">
        <f t="shared" si="3"/>
        <v>-1.5793228542518616</v>
      </c>
      <c r="J26" s="9">
        <f t="shared" si="4"/>
        <v>2.707277381690673</v>
      </c>
      <c r="L26" s="9">
        <f t="shared" si="5"/>
        <v>-0.013056108626823777</v>
      </c>
      <c r="M26" s="9">
        <f t="shared" si="6"/>
        <v>0.023780769284571877</v>
      </c>
    </row>
    <row r="27" spans="1:13" ht="11.25">
      <c r="A27" s="8" t="s">
        <v>75</v>
      </c>
      <c r="B27" s="19">
        <f t="shared" si="0"/>
        <v>6593</v>
      </c>
      <c r="C27" s="2">
        <f t="shared" si="2"/>
        <v>6542</v>
      </c>
      <c r="D27" s="10">
        <v>2268</v>
      </c>
      <c r="E27" s="10">
        <v>4274</v>
      </c>
      <c r="F27" s="2">
        <f t="shared" si="1"/>
        <v>51</v>
      </c>
      <c r="G27" s="10">
        <v>18</v>
      </c>
      <c r="H27" s="10">
        <v>33</v>
      </c>
      <c r="I27" s="9">
        <f t="shared" si="3"/>
        <v>-1.0575447987727258</v>
      </c>
      <c r="J27" s="9">
        <f t="shared" si="4"/>
        <v>1.992921723965886</v>
      </c>
      <c r="L27" s="9">
        <f t="shared" si="5"/>
        <v>-0.008393212688672427</v>
      </c>
      <c r="M27" s="9">
        <f t="shared" si="6"/>
        <v>0.01538755659589945</v>
      </c>
    </row>
    <row r="28" spans="1:13" ht="11.25">
      <c r="A28" s="8" t="s">
        <v>76</v>
      </c>
      <c r="B28" s="19">
        <f t="shared" si="0"/>
        <v>2649</v>
      </c>
      <c r="C28" s="2">
        <f t="shared" si="2"/>
        <v>2633</v>
      </c>
      <c r="D28" s="10">
        <v>832</v>
      </c>
      <c r="E28" s="10">
        <v>1801</v>
      </c>
      <c r="F28" s="2">
        <f t="shared" si="1"/>
        <v>16</v>
      </c>
      <c r="G28" s="10">
        <v>6</v>
      </c>
      <c r="H28" s="10">
        <v>10</v>
      </c>
      <c r="I28" s="9">
        <f t="shared" si="3"/>
        <v>-0.3879529420541922</v>
      </c>
      <c r="J28" s="9">
        <f t="shared" si="4"/>
        <v>0.8397875584610578</v>
      </c>
      <c r="L28" s="9">
        <f t="shared" si="5"/>
        <v>-0.002797737562890809</v>
      </c>
      <c r="M28" s="9">
        <f t="shared" si="6"/>
        <v>0.0046628959381513485</v>
      </c>
    </row>
    <row r="29" spans="1:13" ht="11.25">
      <c r="A29" s="8" t="s">
        <v>77</v>
      </c>
      <c r="B29" s="19">
        <f t="shared" si="0"/>
        <v>630</v>
      </c>
      <c r="C29" s="2">
        <f t="shared" si="2"/>
        <v>626</v>
      </c>
      <c r="D29" s="10">
        <v>131</v>
      </c>
      <c r="E29" s="10">
        <v>495</v>
      </c>
      <c r="F29" s="2">
        <f t="shared" si="1"/>
        <v>4</v>
      </c>
      <c r="G29" s="10">
        <v>0</v>
      </c>
      <c r="H29" s="10">
        <v>4</v>
      </c>
      <c r="I29" s="9">
        <f t="shared" si="3"/>
        <v>-0.06108393678978266</v>
      </c>
      <c r="J29" s="9">
        <f t="shared" si="4"/>
        <v>0.23081334893849176</v>
      </c>
      <c r="L29" s="9">
        <f t="shared" si="5"/>
        <v>0</v>
      </c>
      <c r="M29" s="9">
        <f t="shared" si="6"/>
        <v>0.0018651583752605392</v>
      </c>
    </row>
    <row r="30" spans="1:13" ht="11.25">
      <c r="A30" s="8" t="s">
        <v>78</v>
      </c>
      <c r="B30" s="19">
        <f t="shared" si="0"/>
        <v>94</v>
      </c>
      <c r="C30" s="2">
        <f t="shared" si="2"/>
        <v>93</v>
      </c>
      <c r="D30" s="1">
        <v>12</v>
      </c>
      <c r="E30" s="1">
        <v>81</v>
      </c>
      <c r="F30" s="2">
        <f t="shared" si="1"/>
        <v>1</v>
      </c>
      <c r="G30" s="10">
        <v>0</v>
      </c>
      <c r="H30" s="10">
        <v>1</v>
      </c>
      <c r="I30" s="9">
        <f t="shared" si="3"/>
        <v>-0.005595475125781618</v>
      </c>
      <c r="J30" s="9">
        <f t="shared" si="4"/>
        <v>0.037769457099025926</v>
      </c>
      <c r="L30" s="9">
        <f t="shared" si="5"/>
        <v>0</v>
      </c>
      <c r="M30" s="9">
        <f t="shared" si="6"/>
        <v>0.0004662895938151348</v>
      </c>
    </row>
    <row r="31" spans="1:8" ht="11.25">
      <c r="A31" s="8" t="s">
        <v>87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91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85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84</v>
      </c>
      <c r="F65" s="15" t="s">
        <v>52</v>
      </c>
    </row>
    <row r="67" spans="1:6" ht="11.25">
      <c r="A67" s="1" t="s">
        <v>83</v>
      </c>
      <c r="E67" s="9">
        <f>+F8*100/B8</f>
        <v>13.188068581873459</v>
      </c>
      <c r="F67" s="9">
        <f>+E67*100/MM!E67</f>
        <v>100.51900945687915</v>
      </c>
    </row>
    <row r="68" spans="1:6" ht="11.25">
      <c r="A68" s="1" t="s">
        <v>45</v>
      </c>
      <c r="E68" s="9">
        <f>+(SUM(B10:B12)*100/B$8)</f>
        <v>12.11840025366154</v>
      </c>
      <c r="F68" s="9">
        <f>+E68*100/MM!E68</f>
        <v>89.69471438342805</v>
      </c>
    </row>
    <row r="69" spans="1:6" ht="11.25">
      <c r="A69" s="1" t="s">
        <v>46</v>
      </c>
      <c r="E69" s="9">
        <f>+(SUM(B23:B30)*100/B$8)</f>
        <v>23.05568896618934</v>
      </c>
      <c r="F69" s="9">
        <f>+E69*100/MM!E69</f>
        <v>113.09675983640709</v>
      </c>
    </row>
    <row r="70" spans="1:6" ht="11.25">
      <c r="A70" s="1" t="s">
        <v>47</v>
      </c>
      <c r="E70" s="9">
        <f>+(SUM(B26:B30)*100/B$8)</f>
        <v>8.970479205815565</v>
      </c>
      <c r="F70" s="9">
        <f>+E70*100/MM!E70</f>
        <v>121.57534749704536</v>
      </c>
    </row>
    <row r="71" spans="1:6" ht="11.25">
      <c r="A71" s="1" t="s">
        <v>48</v>
      </c>
      <c r="E71" s="9">
        <f>SUM(B10:B12)*100/SUM(B23:B30)</f>
        <v>52.56143189402366</v>
      </c>
      <c r="F71" s="9">
        <f>+E71*100/MM!E71</f>
        <v>79.30794349296144</v>
      </c>
    </row>
    <row r="72" spans="1:6" ht="11.25">
      <c r="A72" s="1" t="s">
        <v>49</v>
      </c>
      <c r="E72" s="9">
        <f>+B10*100/B11</f>
        <v>97.18375421854998</v>
      </c>
      <c r="F72" s="9">
        <f>+E72*100/MM!E72</f>
        <v>99.97290429013901</v>
      </c>
    </row>
    <row r="74" ht="11.25">
      <c r="A74" s="1" t="s">
        <v>50</v>
      </c>
    </row>
    <row r="75" ht="11.25">
      <c r="A75" s="1" t="s">
        <v>51</v>
      </c>
    </row>
    <row r="77" ht="11.25">
      <c r="A77" s="1" t="s">
        <v>90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">
      <selection activeCell="O28" sqref="O28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39</v>
      </c>
    </row>
    <row r="2" spans="1:7" ht="12" thickBot="1">
      <c r="A2" s="11" t="s">
        <v>79</v>
      </c>
      <c r="B2" s="11"/>
      <c r="G2" s="21" t="s">
        <v>86</v>
      </c>
    </row>
    <row r="3" spans="1:9" ht="11.25">
      <c r="A3" s="11" t="s">
        <v>92</v>
      </c>
      <c r="B3" s="11"/>
      <c r="I3" s="36" t="s">
        <v>89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183930</v>
      </c>
      <c r="C8" s="2">
        <f>+D8+E8</f>
        <v>166805</v>
      </c>
      <c r="D8" s="2">
        <f>SUM(D10:D31)</f>
        <v>79743</v>
      </c>
      <c r="E8" s="2">
        <f>SUM(E10:E31)</f>
        <v>87062</v>
      </c>
      <c r="F8" s="2">
        <f>+G8+H8</f>
        <v>17125</v>
      </c>
      <c r="G8" s="2">
        <f>SUM(G10:G31)</f>
        <v>7595</v>
      </c>
      <c r="H8" s="2">
        <f>SUM(H10:H31)</f>
        <v>9530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10229</v>
      </c>
      <c r="C10" s="2">
        <f>+D10+E10</f>
        <v>9230</v>
      </c>
      <c r="D10" s="10">
        <v>4647</v>
      </c>
      <c r="E10" s="10">
        <v>4583</v>
      </c>
      <c r="F10" s="2">
        <f aca="true" t="shared" si="1" ref="F10:F31">+G10+H10</f>
        <v>999</v>
      </c>
      <c r="G10" s="10">
        <v>539</v>
      </c>
      <c r="H10" s="10">
        <v>460</v>
      </c>
      <c r="I10" s="9">
        <f>-D10/$B$8*100</f>
        <v>-2.526504648507584</v>
      </c>
      <c r="J10" s="9">
        <f>E10/$B$8*100</f>
        <v>2.49170880226173</v>
      </c>
      <c r="L10" s="9">
        <f>-G10/$B$8*100</f>
        <v>-0.293046267601805</v>
      </c>
      <c r="M10" s="9">
        <f>H10/$B$8*100</f>
        <v>0.2500951448920785</v>
      </c>
    </row>
    <row r="11" spans="1:13" ht="11.25">
      <c r="A11" s="7" t="s">
        <v>6</v>
      </c>
      <c r="B11" s="19">
        <f t="shared" si="0"/>
        <v>10848</v>
      </c>
      <c r="C11" s="2">
        <f aca="true" t="shared" si="2" ref="C11:C31">+D11+E11</f>
        <v>9935</v>
      </c>
      <c r="D11" s="10">
        <v>5172</v>
      </c>
      <c r="E11" s="10">
        <v>4763</v>
      </c>
      <c r="F11" s="2">
        <f t="shared" si="1"/>
        <v>913</v>
      </c>
      <c r="G11" s="10">
        <v>475</v>
      </c>
      <c r="H11" s="10">
        <v>438</v>
      </c>
      <c r="I11" s="9">
        <f aca="true" t="shared" si="3" ref="I11:I30">-D11/$B$8*100</f>
        <v>-2.811939324743109</v>
      </c>
      <c r="J11" s="9">
        <f aca="true" t="shared" si="4" ref="J11:J30">E11/$B$8*100</f>
        <v>2.5895721198281954</v>
      </c>
      <c r="L11" s="9">
        <f aca="true" t="shared" si="5" ref="L11:L30">-G11/$B$8*100</f>
        <v>-0.2582504213559506</v>
      </c>
      <c r="M11" s="9">
        <f aca="true" t="shared" si="6" ref="M11:M30">H11/$B$8*100</f>
        <v>0.23813407274506604</v>
      </c>
    </row>
    <row r="12" spans="1:13" ht="11.25">
      <c r="A12" s="7" t="s">
        <v>7</v>
      </c>
      <c r="B12" s="19">
        <f t="shared" si="0"/>
        <v>9631</v>
      </c>
      <c r="C12" s="2">
        <f t="shared" si="2"/>
        <v>8820</v>
      </c>
      <c r="D12" s="10">
        <v>4534</v>
      </c>
      <c r="E12" s="10">
        <v>4286</v>
      </c>
      <c r="F12" s="2">
        <f t="shared" si="1"/>
        <v>811</v>
      </c>
      <c r="G12" s="10">
        <v>422</v>
      </c>
      <c r="H12" s="10">
        <v>389</v>
      </c>
      <c r="I12" s="9">
        <f t="shared" si="3"/>
        <v>-2.465068232479748</v>
      </c>
      <c r="J12" s="9">
        <f t="shared" si="4"/>
        <v>2.330234328277062</v>
      </c>
      <c r="L12" s="9">
        <f t="shared" si="5"/>
        <v>-0.22943511118360244</v>
      </c>
      <c r="M12" s="9">
        <f t="shared" si="6"/>
        <v>0.21149350296308378</v>
      </c>
    </row>
    <row r="13" spans="1:13" ht="11.25">
      <c r="A13" s="7" t="s">
        <v>4</v>
      </c>
      <c r="B13" s="19">
        <f t="shared" si="0"/>
        <v>8746</v>
      </c>
      <c r="C13" s="2">
        <f t="shared" si="2"/>
        <v>7962</v>
      </c>
      <c r="D13" s="10">
        <v>4099</v>
      </c>
      <c r="E13" s="10">
        <v>3863</v>
      </c>
      <c r="F13" s="2">
        <f t="shared" si="1"/>
        <v>784</v>
      </c>
      <c r="G13" s="10">
        <v>395</v>
      </c>
      <c r="H13" s="10">
        <v>389</v>
      </c>
      <c r="I13" s="9">
        <f t="shared" si="3"/>
        <v>-2.228565215027456</v>
      </c>
      <c r="J13" s="9">
        <f t="shared" si="4"/>
        <v>2.100255531995868</v>
      </c>
      <c r="L13" s="9">
        <f t="shared" si="5"/>
        <v>-0.21475561354863262</v>
      </c>
      <c r="M13" s="9">
        <f t="shared" si="6"/>
        <v>0.21149350296308378</v>
      </c>
    </row>
    <row r="14" spans="1:13" ht="11.25">
      <c r="A14" s="7" t="s">
        <v>8</v>
      </c>
      <c r="B14" s="19">
        <f t="shared" si="0"/>
        <v>8155</v>
      </c>
      <c r="C14" s="2">
        <f t="shared" si="2"/>
        <v>7280</v>
      </c>
      <c r="D14" s="10">
        <v>3737</v>
      </c>
      <c r="E14" s="10">
        <v>3543</v>
      </c>
      <c r="F14" s="2">
        <f t="shared" si="1"/>
        <v>875</v>
      </c>
      <c r="G14" s="10">
        <v>392</v>
      </c>
      <c r="H14" s="10">
        <v>483</v>
      </c>
      <c r="I14" s="9">
        <f t="shared" si="3"/>
        <v>-2.031751209699342</v>
      </c>
      <c r="J14" s="9">
        <f t="shared" si="4"/>
        <v>1.926276300766596</v>
      </c>
      <c r="L14" s="9">
        <f t="shared" si="5"/>
        <v>-0.21312455825585822</v>
      </c>
      <c r="M14" s="9">
        <f t="shared" si="6"/>
        <v>0.26259990213668244</v>
      </c>
    </row>
    <row r="15" spans="1:13" ht="11.25">
      <c r="A15" s="7" t="s">
        <v>9</v>
      </c>
      <c r="B15" s="19">
        <f t="shared" si="0"/>
        <v>9181</v>
      </c>
      <c r="C15" s="2">
        <f t="shared" si="2"/>
        <v>7647</v>
      </c>
      <c r="D15" s="10">
        <v>3830</v>
      </c>
      <c r="E15" s="10">
        <v>3817</v>
      </c>
      <c r="F15" s="2">
        <f t="shared" si="1"/>
        <v>1534</v>
      </c>
      <c r="G15" s="10">
        <v>557</v>
      </c>
      <c r="H15" s="10">
        <v>977</v>
      </c>
      <c r="I15" s="9">
        <f t="shared" si="3"/>
        <v>-2.0823139237753496</v>
      </c>
      <c r="J15" s="9">
        <f t="shared" si="4"/>
        <v>2.07524601750666</v>
      </c>
      <c r="L15" s="9">
        <f t="shared" si="5"/>
        <v>-0.3028325993584516</v>
      </c>
      <c r="M15" s="9">
        <f t="shared" si="6"/>
        <v>0.5311803403468711</v>
      </c>
    </row>
    <row r="16" spans="1:13" ht="11.25">
      <c r="A16" s="7" t="s">
        <v>10</v>
      </c>
      <c r="B16" s="19">
        <f t="shared" si="0"/>
        <v>11241</v>
      </c>
      <c r="C16" s="2">
        <f t="shared" si="2"/>
        <v>9167</v>
      </c>
      <c r="D16" s="10">
        <v>4574</v>
      </c>
      <c r="E16" s="10">
        <v>4593</v>
      </c>
      <c r="F16" s="2">
        <f t="shared" si="1"/>
        <v>2074</v>
      </c>
      <c r="G16" s="10">
        <v>830</v>
      </c>
      <c r="H16" s="10">
        <v>1244</v>
      </c>
      <c r="I16" s="9">
        <f t="shared" si="3"/>
        <v>-2.4868156363834064</v>
      </c>
      <c r="J16" s="9">
        <f t="shared" si="4"/>
        <v>2.4971456532376446</v>
      </c>
      <c r="L16" s="9">
        <f t="shared" si="5"/>
        <v>-0.4512586310009243</v>
      </c>
      <c r="M16" s="9">
        <f t="shared" si="6"/>
        <v>0.676344261403795</v>
      </c>
    </row>
    <row r="17" spans="1:13" ht="11.25">
      <c r="A17" s="7" t="s">
        <v>11</v>
      </c>
      <c r="B17" s="19">
        <f t="shared" si="0"/>
        <v>14618</v>
      </c>
      <c r="C17" s="2">
        <f t="shared" si="2"/>
        <v>12294</v>
      </c>
      <c r="D17" s="10">
        <v>5997</v>
      </c>
      <c r="E17" s="10">
        <v>6297</v>
      </c>
      <c r="F17" s="2">
        <f t="shared" si="1"/>
        <v>2324</v>
      </c>
      <c r="G17" s="10">
        <v>1010</v>
      </c>
      <c r="H17" s="10">
        <v>1314</v>
      </c>
      <c r="I17" s="9">
        <f t="shared" si="3"/>
        <v>-3.260479530256076</v>
      </c>
      <c r="J17" s="9">
        <f t="shared" si="4"/>
        <v>3.423585059533518</v>
      </c>
      <c r="L17" s="9">
        <f t="shared" si="5"/>
        <v>-0.5491219485673898</v>
      </c>
      <c r="M17" s="9">
        <f t="shared" si="6"/>
        <v>0.7144022182351981</v>
      </c>
    </row>
    <row r="18" spans="1:13" ht="11.25">
      <c r="A18" s="7" t="s">
        <v>12</v>
      </c>
      <c r="B18" s="19">
        <f t="shared" si="0"/>
        <v>16717</v>
      </c>
      <c r="C18" s="2">
        <f t="shared" si="2"/>
        <v>14657</v>
      </c>
      <c r="D18" s="10">
        <v>7222</v>
      </c>
      <c r="E18" s="10">
        <v>7435</v>
      </c>
      <c r="F18" s="2">
        <f t="shared" si="1"/>
        <v>2060</v>
      </c>
      <c r="G18" s="10">
        <v>948</v>
      </c>
      <c r="H18" s="10">
        <v>1112</v>
      </c>
      <c r="I18" s="9">
        <f t="shared" si="3"/>
        <v>-3.9264937748056323</v>
      </c>
      <c r="J18" s="9">
        <f t="shared" si="4"/>
        <v>4.042298700592617</v>
      </c>
      <c r="L18" s="9">
        <f t="shared" si="5"/>
        <v>-0.5154134725167183</v>
      </c>
      <c r="M18" s="9">
        <f t="shared" si="6"/>
        <v>0.6045778285217203</v>
      </c>
    </row>
    <row r="19" spans="1:13" ht="11.25">
      <c r="A19" s="7" t="s">
        <v>13</v>
      </c>
      <c r="B19" s="19">
        <f t="shared" si="0"/>
        <v>15005</v>
      </c>
      <c r="C19" s="2">
        <f t="shared" si="2"/>
        <v>13406</v>
      </c>
      <c r="D19" s="10">
        <v>6472</v>
      </c>
      <c r="E19" s="10">
        <v>6934</v>
      </c>
      <c r="F19" s="2">
        <f t="shared" si="1"/>
        <v>1599</v>
      </c>
      <c r="G19" s="10">
        <v>737</v>
      </c>
      <c r="H19" s="10">
        <v>862</v>
      </c>
      <c r="I19" s="9">
        <f t="shared" si="3"/>
        <v>-3.518729951612026</v>
      </c>
      <c r="J19" s="9">
        <f t="shared" si="4"/>
        <v>3.769912466699288</v>
      </c>
      <c r="L19" s="9">
        <f t="shared" si="5"/>
        <v>-0.40069591692491713</v>
      </c>
      <c r="M19" s="9">
        <f t="shared" si="6"/>
        <v>0.46865655412385143</v>
      </c>
    </row>
    <row r="20" spans="1:13" ht="11.25">
      <c r="A20" s="7" t="s">
        <v>14</v>
      </c>
      <c r="B20" s="19">
        <f t="shared" si="0"/>
        <v>13643</v>
      </c>
      <c r="C20" s="2">
        <f t="shared" si="2"/>
        <v>12564</v>
      </c>
      <c r="D20" s="10">
        <v>5916</v>
      </c>
      <c r="E20" s="10">
        <v>6648</v>
      </c>
      <c r="F20" s="2">
        <f t="shared" si="1"/>
        <v>1079</v>
      </c>
      <c r="G20" s="10">
        <v>468</v>
      </c>
      <c r="H20" s="10">
        <v>611</v>
      </c>
      <c r="I20" s="9">
        <f t="shared" si="3"/>
        <v>-3.2164410373511663</v>
      </c>
      <c r="J20" s="9">
        <f t="shared" si="4"/>
        <v>3.6144185287881254</v>
      </c>
      <c r="L20" s="9">
        <f t="shared" si="5"/>
        <v>-0.2544446256728103</v>
      </c>
      <c r="M20" s="9">
        <f t="shared" si="6"/>
        <v>0.3321915946283912</v>
      </c>
    </row>
    <row r="21" spans="1:13" ht="11.25">
      <c r="A21" s="7" t="s">
        <v>15</v>
      </c>
      <c r="B21" s="19">
        <f t="shared" si="0"/>
        <v>12074</v>
      </c>
      <c r="C21" s="2">
        <f t="shared" si="2"/>
        <v>11376</v>
      </c>
      <c r="D21" s="10">
        <v>5434</v>
      </c>
      <c r="E21" s="10">
        <v>5942</v>
      </c>
      <c r="F21" s="2">
        <f t="shared" si="1"/>
        <v>698</v>
      </c>
      <c r="G21" s="10">
        <v>302</v>
      </c>
      <c r="H21" s="10">
        <v>396</v>
      </c>
      <c r="I21" s="9">
        <f t="shared" si="3"/>
        <v>-2.9543848203120753</v>
      </c>
      <c r="J21" s="9">
        <f t="shared" si="4"/>
        <v>3.2305768498885445</v>
      </c>
      <c r="L21" s="9">
        <f t="shared" si="5"/>
        <v>-0.16419289947262544</v>
      </c>
      <c r="M21" s="9">
        <f t="shared" si="6"/>
        <v>0.2152992986462241</v>
      </c>
    </row>
    <row r="22" spans="1:13" ht="11.25">
      <c r="A22" s="7" t="s">
        <v>16</v>
      </c>
      <c r="B22" s="19">
        <f t="shared" si="0"/>
        <v>9426</v>
      </c>
      <c r="C22" s="2">
        <f t="shared" si="2"/>
        <v>8903</v>
      </c>
      <c r="D22" s="10">
        <v>4130</v>
      </c>
      <c r="E22" s="10">
        <v>4773</v>
      </c>
      <c r="F22" s="2">
        <f t="shared" si="1"/>
        <v>523</v>
      </c>
      <c r="G22" s="10">
        <v>201</v>
      </c>
      <c r="H22" s="10">
        <v>322</v>
      </c>
      <c r="I22" s="9">
        <f t="shared" si="3"/>
        <v>-2.245419453052792</v>
      </c>
      <c r="J22" s="9">
        <f t="shared" si="4"/>
        <v>2.5950089708041104</v>
      </c>
      <c r="L22" s="9">
        <f t="shared" si="5"/>
        <v>-0.10928070461588649</v>
      </c>
      <c r="M22" s="9">
        <f t="shared" si="6"/>
        <v>0.17506660142445496</v>
      </c>
    </row>
    <row r="23" spans="1:13" ht="11.25">
      <c r="A23" s="7" t="s">
        <v>17</v>
      </c>
      <c r="B23" s="19">
        <f t="shared" si="0"/>
        <v>8778</v>
      </c>
      <c r="C23" s="2">
        <f t="shared" si="2"/>
        <v>8454</v>
      </c>
      <c r="D23" s="10">
        <v>3681</v>
      </c>
      <c r="E23" s="10">
        <v>4773</v>
      </c>
      <c r="F23" s="2">
        <f t="shared" si="1"/>
        <v>324</v>
      </c>
      <c r="G23" s="10">
        <v>118</v>
      </c>
      <c r="H23" s="10">
        <v>206</v>
      </c>
      <c r="I23" s="9">
        <f t="shared" si="3"/>
        <v>-2.0013048442342196</v>
      </c>
      <c r="J23" s="9">
        <f t="shared" si="4"/>
        <v>2.5950089708041104</v>
      </c>
      <c r="L23" s="9">
        <f t="shared" si="5"/>
        <v>-0.06415484151579405</v>
      </c>
      <c r="M23" s="9">
        <f t="shared" si="6"/>
        <v>0.11199913010384387</v>
      </c>
    </row>
    <row r="24" spans="1:13" ht="11.25">
      <c r="A24" s="7" t="s">
        <v>18</v>
      </c>
      <c r="B24" s="19">
        <f t="shared" si="0"/>
        <v>8717</v>
      </c>
      <c r="C24" s="2">
        <f t="shared" si="2"/>
        <v>8507</v>
      </c>
      <c r="D24" s="10">
        <v>3728</v>
      </c>
      <c r="E24" s="10">
        <v>4779</v>
      </c>
      <c r="F24" s="2">
        <f t="shared" si="1"/>
        <v>210</v>
      </c>
      <c r="G24" s="10">
        <v>77</v>
      </c>
      <c r="H24" s="10">
        <v>133</v>
      </c>
      <c r="I24" s="9">
        <f t="shared" si="3"/>
        <v>-2.0268580438210186</v>
      </c>
      <c r="J24" s="9">
        <f t="shared" si="4"/>
        <v>2.598271081389659</v>
      </c>
      <c r="L24" s="9">
        <f t="shared" si="5"/>
        <v>-0.04186375251454358</v>
      </c>
      <c r="M24" s="9">
        <f t="shared" si="6"/>
        <v>0.07231011797966617</v>
      </c>
    </row>
    <row r="25" spans="1:13" ht="11.25">
      <c r="A25" s="8" t="s">
        <v>19</v>
      </c>
      <c r="B25" s="19">
        <f t="shared" si="0"/>
        <v>6372</v>
      </c>
      <c r="C25" s="2">
        <f t="shared" si="2"/>
        <v>6198</v>
      </c>
      <c r="D25" s="10">
        <v>2739</v>
      </c>
      <c r="E25" s="10">
        <v>3459</v>
      </c>
      <c r="F25" s="2">
        <f t="shared" si="1"/>
        <v>174</v>
      </c>
      <c r="G25" s="10">
        <v>67</v>
      </c>
      <c r="H25" s="10">
        <v>107</v>
      </c>
      <c r="I25" s="9">
        <f t="shared" si="3"/>
        <v>-1.4891534823030501</v>
      </c>
      <c r="J25" s="9">
        <f t="shared" si="4"/>
        <v>1.880606752568912</v>
      </c>
      <c r="L25" s="9">
        <f t="shared" si="5"/>
        <v>-0.03642690153862883</v>
      </c>
      <c r="M25" s="9">
        <f t="shared" si="6"/>
        <v>0.05817430544228782</v>
      </c>
    </row>
    <row r="26" spans="1:13" ht="11.25">
      <c r="A26" s="8" t="s">
        <v>20</v>
      </c>
      <c r="B26" s="19">
        <f t="shared" si="0"/>
        <v>5372</v>
      </c>
      <c r="C26" s="2">
        <f t="shared" si="2"/>
        <v>5293</v>
      </c>
      <c r="D26" s="10">
        <v>2084</v>
      </c>
      <c r="E26" s="10">
        <v>3209</v>
      </c>
      <c r="F26" s="2">
        <f t="shared" si="1"/>
        <v>79</v>
      </c>
      <c r="G26" s="10">
        <v>35</v>
      </c>
      <c r="H26" s="10">
        <v>44</v>
      </c>
      <c r="I26" s="9">
        <f t="shared" si="3"/>
        <v>-1.1330397433806338</v>
      </c>
      <c r="J26" s="9">
        <f t="shared" si="4"/>
        <v>1.7446854781710435</v>
      </c>
      <c r="L26" s="9">
        <f t="shared" si="5"/>
        <v>-0.019028978415701628</v>
      </c>
      <c r="M26" s="9">
        <f t="shared" si="6"/>
        <v>0.0239221442940249</v>
      </c>
    </row>
    <row r="27" spans="1:13" ht="11.25">
      <c r="A27" s="8" t="s">
        <v>75</v>
      </c>
      <c r="B27" s="19">
        <f t="shared" si="0"/>
        <v>3458</v>
      </c>
      <c r="C27" s="2">
        <f t="shared" si="2"/>
        <v>3416</v>
      </c>
      <c r="D27" s="10">
        <v>1274</v>
      </c>
      <c r="E27" s="10">
        <v>2142</v>
      </c>
      <c r="F27" s="2">
        <f t="shared" si="1"/>
        <v>42</v>
      </c>
      <c r="G27" s="10">
        <v>15</v>
      </c>
      <c r="H27" s="10">
        <v>27</v>
      </c>
      <c r="I27" s="9">
        <f t="shared" si="3"/>
        <v>-0.6926548143315392</v>
      </c>
      <c r="J27" s="9">
        <f t="shared" si="4"/>
        <v>1.1645734790409397</v>
      </c>
      <c r="L27" s="9">
        <f t="shared" si="5"/>
        <v>-0.008155276463872126</v>
      </c>
      <c r="M27" s="9">
        <f t="shared" si="6"/>
        <v>0.014679497634969825</v>
      </c>
    </row>
    <row r="28" spans="1:13" ht="11.25">
      <c r="A28" s="8" t="s">
        <v>76</v>
      </c>
      <c r="B28" s="19">
        <f t="shared" si="0"/>
        <v>1312</v>
      </c>
      <c r="C28" s="2">
        <f t="shared" si="2"/>
        <v>1292</v>
      </c>
      <c r="D28" s="10">
        <v>384</v>
      </c>
      <c r="E28" s="10">
        <v>908</v>
      </c>
      <c r="F28" s="2">
        <f t="shared" si="1"/>
        <v>20</v>
      </c>
      <c r="G28" s="10">
        <v>7</v>
      </c>
      <c r="H28" s="10">
        <v>13</v>
      </c>
      <c r="I28" s="9">
        <f t="shared" si="3"/>
        <v>-0.2087750774751264</v>
      </c>
      <c r="J28" s="9">
        <f t="shared" si="4"/>
        <v>0.49366606861305934</v>
      </c>
      <c r="L28" s="9">
        <f t="shared" si="5"/>
        <v>-0.003805795683140325</v>
      </c>
      <c r="M28" s="9">
        <f t="shared" si="6"/>
        <v>0.007067906268689175</v>
      </c>
    </row>
    <row r="29" spans="1:13" ht="11.25">
      <c r="A29" s="8" t="s">
        <v>77</v>
      </c>
      <c r="B29" s="19">
        <f t="shared" si="0"/>
        <v>351</v>
      </c>
      <c r="C29" s="2">
        <f t="shared" si="2"/>
        <v>349</v>
      </c>
      <c r="D29" s="10">
        <v>82</v>
      </c>
      <c r="E29" s="10">
        <v>267</v>
      </c>
      <c r="F29" s="2">
        <f t="shared" si="1"/>
        <v>2</v>
      </c>
      <c r="G29" s="10">
        <v>0</v>
      </c>
      <c r="H29" s="10">
        <v>2</v>
      </c>
      <c r="I29" s="9">
        <f t="shared" si="3"/>
        <v>-0.04458217800250095</v>
      </c>
      <c r="J29" s="9">
        <f t="shared" si="4"/>
        <v>0.14516392105692383</v>
      </c>
      <c r="L29" s="9">
        <f t="shared" si="5"/>
        <v>0</v>
      </c>
      <c r="M29" s="9">
        <f t="shared" si="6"/>
        <v>0.00108737019518295</v>
      </c>
    </row>
    <row r="30" spans="1:13" ht="11.25">
      <c r="A30" s="8" t="s">
        <v>78</v>
      </c>
      <c r="B30" s="19">
        <f t="shared" si="0"/>
        <v>56</v>
      </c>
      <c r="C30" s="2">
        <f t="shared" si="2"/>
        <v>55</v>
      </c>
      <c r="D30" s="1">
        <v>7</v>
      </c>
      <c r="E30" s="1">
        <v>48</v>
      </c>
      <c r="F30" s="2">
        <f t="shared" si="1"/>
        <v>1</v>
      </c>
      <c r="G30" s="10">
        <v>0</v>
      </c>
      <c r="H30" s="10">
        <v>1</v>
      </c>
      <c r="I30" s="9">
        <f t="shared" si="3"/>
        <v>-0.003805795683140325</v>
      </c>
      <c r="J30" s="9">
        <f t="shared" si="4"/>
        <v>0.0260968846843908</v>
      </c>
      <c r="L30" s="9">
        <f t="shared" si="5"/>
        <v>0</v>
      </c>
      <c r="M30" s="9">
        <f t="shared" si="6"/>
        <v>0.000543685097591475</v>
      </c>
    </row>
    <row r="31" spans="1:8" ht="11.25">
      <c r="A31" s="8" t="s">
        <v>87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91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85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84</v>
      </c>
      <c r="F65" s="15" t="s">
        <v>52</v>
      </c>
    </row>
    <row r="67" spans="1:6" ht="11.25">
      <c r="A67" s="1" t="s">
        <v>83</v>
      </c>
      <c r="E67" s="9">
        <f>+F8*100/B8</f>
        <v>9.310607296254009</v>
      </c>
      <c r="F67" s="9">
        <f>+E67*100/MM!E67</f>
        <v>70.9651316302523</v>
      </c>
    </row>
    <row r="68" spans="1:6" ht="11.25">
      <c r="A68" s="1" t="s">
        <v>45</v>
      </c>
      <c r="E68" s="9">
        <f>+(SUM(B10:B12)*100/B$8)</f>
        <v>16.695481976839016</v>
      </c>
      <c r="F68" s="9">
        <f>+E68*100/MM!E68</f>
        <v>123.57212635832705</v>
      </c>
    </row>
    <row r="69" spans="1:6" ht="11.25">
      <c r="A69" s="1" t="s">
        <v>46</v>
      </c>
      <c r="E69" s="9">
        <f>+(SUM(B23:B30)*100/B$8)</f>
        <v>18.711466318708204</v>
      </c>
      <c r="F69" s="9">
        <f>+E69*100/MM!E69</f>
        <v>91.78672628422996</v>
      </c>
    </row>
    <row r="70" spans="1:6" ht="11.25">
      <c r="A70" s="1" t="s">
        <v>47</v>
      </c>
      <c r="E70" s="9">
        <f>+(SUM(B26:B30)*100/B$8)</f>
        <v>5.73533409449247</v>
      </c>
      <c r="F70" s="9">
        <f>+E70*100/MM!E70</f>
        <v>77.72998738991895</v>
      </c>
    </row>
    <row r="71" spans="1:6" ht="11.25">
      <c r="A71" s="1" t="s">
        <v>48</v>
      </c>
      <c r="E71" s="9">
        <f>SUM(B10:B12)*100/SUM(B23:B30)</f>
        <v>89.22594142259415</v>
      </c>
      <c r="F71" s="9">
        <f>+E71*100/MM!E71</f>
        <v>134.62962604818185</v>
      </c>
    </row>
    <row r="72" spans="1:6" ht="11.25">
      <c r="A72" s="1" t="s">
        <v>49</v>
      </c>
      <c r="E72" s="9">
        <f>+B10*100/B11</f>
        <v>94.2938790560472</v>
      </c>
      <c r="F72" s="9">
        <f>+E72*100/MM!E72</f>
        <v>97.00009041446148</v>
      </c>
    </row>
    <row r="74" ht="11.25">
      <c r="A74" s="1" t="s">
        <v>50</v>
      </c>
    </row>
    <row r="75" ht="11.25">
      <c r="A75" s="1" t="s">
        <v>51</v>
      </c>
    </row>
    <row r="77" ht="11.25">
      <c r="A77" s="1" t="s">
        <v>90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">
      <selection activeCell="Q34" sqref="Q34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40</v>
      </c>
    </row>
    <row r="2" spans="1:7" ht="12" thickBot="1">
      <c r="A2" s="11" t="s">
        <v>79</v>
      </c>
      <c r="B2" s="11"/>
      <c r="G2" s="21" t="s">
        <v>86</v>
      </c>
    </row>
    <row r="3" spans="1:9" ht="11.25">
      <c r="A3" s="11" t="s">
        <v>92</v>
      </c>
      <c r="B3" s="11"/>
      <c r="I3" s="36" t="s">
        <v>89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145520</v>
      </c>
      <c r="C8" s="2">
        <f>+D8+E8</f>
        <v>119276</v>
      </c>
      <c r="D8" s="2">
        <f>SUM(D10:D31)</f>
        <v>56683</v>
      </c>
      <c r="E8" s="2">
        <f>SUM(E10:E31)</f>
        <v>62593</v>
      </c>
      <c r="F8" s="2">
        <f>+G8+H8</f>
        <v>26244</v>
      </c>
      <c r="G8" s="2">
        <f>SUM(G10:G31)</f>
        <v>12868</v>
      </c>
      <c r="H8" s="2">
        <f>SUM(H10:H31)</f>
        <v>13376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7086</v>
      </c>
      <c r="C10" s="2">
        <f>+D10+E10</f>
        <v>5333</v>
      </c>
      <c r="D10" s="10">
        <v>2759</v>
      </c>
      <c r="E10" s="10">
        <v>2574</v>
      </c>
      <c r="F10" s="2">
        <f aca="true" t="shared" si="1" ref="F10:F31">+G10+H10</f>
        <v>1753</v>
      </c>
      <c r="G10" s="10">
        <v>895</v>
      </c>
      <c r="H10" s="10">
        <v>858</v>
      </c>
      <c r="I10" s="9">
        <f>-D10/$B$8*100</f>
        <v>-1.895959318306762</v>
      </c>
      <c r="J10" s="9">
        <f>E10/$B$8*100</f>
        <v>1.768829026937878</v>
      </c>
      <c r="L10" s="9">
        <f>-G10/$B$8*100</f>
        <v>-0.6150357339197362</v>
      </c>
      <c r="M10" s="9">
        <f>H10/$B$8*100</f>
        <v>0.5896096756459592</v>
      </c>
    </row>
    <row r="11" spans="1:13" ht="11.25">
      <c r="A11" s="7" t="s">
        <v>6</v>
      </c>
      <c r="B11" s="19">
        <f t="shared" si="0"/>
        <v>8141</v>
      </c>
      <c r="C11" s="2">
        <f aca="true" t="shared" si="2" ref="C11:C31">+D11+E11</f>
        <v>6888</v>
      </c>
      <c r="D11" s="10">
        <v>3554</v>
      </c>
      <c r="E11" s="10">
        <v>3334</v>
      </c>
      <c r="F11" s="2">
        <f t="shared" si="1"/>
        <v>1253</v>
      </c>
      <c r="G11" s="10">
        <v>659</v>
      </c>
      <c r="H11" s="10">
        <v>594</v>
      </c>
      <c r="I11" s="9">
        <f aca="true" t="shared" si="3" ref="I11:I30">-D11/$B$8*100</f>
        <v>-2.4422759758108854</v>
      </c>
      <c r="J11" s="9">
        <f aca="true" t="shared" si="4" ref="J11:J30">E11/$B$8*100</f>
        <v>2.2910940076965365</v>
      </c>
      <c r="L11" s="9">
        <f aca="true" t="shared" si="5" ref="L11:L30">-G11/$B$8*100</f>
        <v>-0.45285871357888946</v>
      </c>
      <c r="M11" s="9">
        <f aca="true" t="shared" si="6" ref="M11:M30">H11/$B$8*100</f>
        <v>0.408191313908741</v>
      </c>
    </row>
    <row r="12" spans="1:13" ht="11.25">
      <c r="A12" s="7" t="s">
        <v>7</v>
      </c>
      <c r="B12" s="19">
        <f t="shared" si="0"/>
        <v>7739</v>
      </c>
      <c r="C12" s="2">
        <f t="shared" si="2"/>
        <v>6856</v>
      </c>
      <c r="D12" s="10">
        <v>3558</v>
      </c>
      <c r="E12" s="10">
        <v>3298</v>
      </c>
      <c r="F12" s="2">
        <f t="shared" si="1"/>
        <v>883</v>
      </c>
      <c r="G12" s="10">
        <v>446</v>
      </c>
      <c r="H12" s="10">
        <v>437</v>
      </c>
      <c r="I12" s="9">
        <f t="shared" si="3"/>
        <v>-2.4450247388675095</v>
      </c>
      <c r="J12" s="9">
        <f t="shared" si="4"/>
        <v>2.266355140186916</v>
      </c>
      <c r="L12" s="9">
        <f t="shared" si="5"/>
        <v>-0.30648708081363385</v>
      </c>
      <c r="M12" s="9">
        <f t="shared" si="6"/>
        <v>0.3003023639362287</v>
      </c>
    </row>
    <row r="13" spans="1:13" ht="11.25">
      <c r="A13" s="7" t="s">
        <v>4</v>
      </c>
      <c r="B13" s="19">
        <f t="shared" si="0"/>
        <v>7269</v>
      </c>
      <c r="C13" s="2">
        <f t="shared" si="2"/>
        <v>6091</v>
      </c>
      <c r="D13" s="10">
        <v>3066</v>
      </c>
      <c r="E13" s="10">
        <v>3025</v>
      </c>
      <c r="F13" s="2">
        <f t="shared" si="1"/>
        <v>1178</v>
      </c>
      <c r="G13" s="10">
        <v>578</v>
      </c>
      <c r="H13" s="10">
        <v>600</v>
      </c>
      <c r="I13" s="9">
        <f t="shared" si="3"/>
        <v>-2.106926882902694</v>
      </c>
      <c r="J13" s="9">
        <f t="shared" si="4"/>
        <v>2.0787520615722923</v>
      </c>
      <c r="L13" s="9">
        <f t="shared" si="5"/>
        <v>-0.397196261682243</v>
      </c>
      <c r="M13" s="9">
        <f t="shared" si="6"/>
        <v>0.4123144584936778</v>
      </c>
    </row>
    <row r="14" spans="1:13" ht="11.25">
      <c r="A14" s="7" t="s">
        <v>8</v>
      </c>
      <c r="B14" s="19">
        <f t="shared" si="0"/>
        <v>7851</v>
      </c>
      <c r="C14" s="2">
        <f t="shared" si="2"/>
        <v>5921</v>
      </c>
      <c r="D14" s="10">
        <v>3038</v>
      </c>
      <c r="E14" s="10">
        <v>2883</v>
      </c>
      <c r="F14" s="2">
        <f t="shared" si="1"/>
        <v>1930</v>
      </c>
      <c r="G14" s="10">
        <v>893</v>
      </c>
      <c r="H14" s="10">
        <v>1037</v>
      </c>
      <c r="I14" s="9">
        <f t="shared" si="3"/>
        <v>-2.0876855415063225</v>
      </c>
      <c r="J14" s="9">
        <f t="shared" si="4"/>
        <v>1.981170973062122</v>
      </c>
      <c r="L14" s="9">
        <f t="shared" si="5"/>
        <v>-0.6136613523914238</v>
      </c>
      <c r="M14" s="9">
        <f t="shared" si="6"/>
        <v>0.7126168224299065</v>
      </c>
    </row>
    <row r="15" spans="1:13" ht="11.25">
      <c r="A15" s="7" t="s">
        <v>9</v>
      </c>
      <c r="B15" s="19">
        <f t="shared" si="0"/>
        <v>8652</v>
      </c>
      <c r="C15" s="2">
        <f t="shared" si="2"/>
        <v>5836</v>
      </c>
      <c r="D15" s="10">
        <v>2872</v>
      </c>
      <c r="E15" s="10">
        <v>2964</v>
      </c>
      <c r="F15" s="2">
        <f t="shared" si="1"/>
        <v>2816</v>
      </c>
      <c r="G15" s="10">
        <v>1252</v>
      </c>
      <c r="H15" s="10">
        <v>1564</v>
      </c>
      <c r="I15" s="9">
        <f t="shared" si="3"/>
        <v>-1.9736118746564046</v>
      </c>
      <c r="J15" s="9">
        <f t="shared" si="4"/>
        <v>2.0368334249587687</v>
      </c>
      <c r="L15" s="9">
        <f t="shared" si="5"/>
        <v>-0.8603628367234745</v>
      </c>
      <c r="M15" s="9">
        <f t="shared" si="6"/>
        <v>1.074766355140187</v>
      </c>
    </row>
    <row r="16" spans="1:13" ht="11.25">
      <c r="A16" s="7" t="s">
        <v>10</v>
      </c>
      <c r="B16" s="19">
        <f t="shared" si="0"/>
        <v>8905</v>
      </c>
      <c r="C16" s="2">
        <f t="shared" si="2"/>
        <v>5594</v>
      </c>
      <c r="D16" s="10">
        <v>2763</v>
      </c>
      <c r="E16" s="10">
        <v>2831</v>
      </c>
      <c r="F16" s="2">
        <f t="shared" si="1"/>
        <v>3311</v>
      </c>
      <c r="G16" s="10">
        <v>1558</v>
      </c>
      <c r="H16" s="10">
        <v>1753</v>
      </c>
      <c r="I16" s="9">
        <f t="shared" si="3"/>
        <v>-1.8987080813633865</v>
      </c>
      <c r="J16" s="9">
        <f t="shared" si="4"/>
        <v>1.9454370533260033</v>
      </c>
      <c r="L16" s="9">
        <f t="shared" si="5"/>
        <v>-1.0706432105552501</v>
      </c>
      <c r="M16" s="9">
        <f t="shared" si="6"/>
        <v>1.2046454095656955</v>
      </c>
    </row>
    <row r="17" spans="1:13" ht="11.25">
      <c r="A17" s="7" t="s">
        <v>11</v>
      </c>
      <c r="B17" s="19">
        <f t="shared" si="0"/>
        <v>10774</v>
      </c>
      <c r="C17" s="2">
        <f t="shared" si="2"/>
        <v>7171</v>
      </c>
      <c r="D17" s="10">
        <v>3424</v>
      </c>
      <c r="E17" s="10">
        <v>3747</v>
      </c>
      <c r="F17" s="2">
        <f t="shared" si="1"/>
        <v>3603</v>
      </c>
      <c r="G17" s="10">
        <v>1853</v>
      </c>
      <c r="H17" s="10">
        <v>1750</v>
      </c>
      <c r="I17" s="9">
        <f t="shared" si="3"/>
        <v>-2.3529411764705883</v>
      </c>
      <c r="J17" s="9">
        <f t="shared" si="4"/>
        <v>2.574903793293018</v>
      </c>
      <c r="L17" s="9">
        <f t="shared" si="5"/>
        <v>-1.2733644859813085</v>
      </c>
      <c r="M17" s="9">
        <f t="shared" si="6"/>
        <v>1.2025838372732272</v>
      </c>
    </row>
    <row r="18" spans="1:13" ht="11.25">
      <c r="A18" s="7" t="s">
        <v>12</v>
      </c>
      <c r="B18" s="19">
        <f t="shared" si="0"/>
        <v>12847</v>
      </c>
      <c r="C18" s="2">
        <f t="shared" si="2"/>
        <v>9735</v>
      </c>
      <c r="D18" s="10">
        <v>4648</v>
      </c>
      <c r="E18" s="10">
        <v>5087</v>
      </c>
      <c r="F18" s="2">
        <f t="shared" si="1"/>
        <v>3112</v>
      </c>
      <c r="G18" s="10">
        <v>1661</v>
      </c>
      <c r="H18" s="10">
        <v>1451</v>
      </c>
      <c r="I18" s="9">
        <f t="shared" si="3"/>
        <v>-3.1940626717976914</v>
      </c>
      <c r="J18" s="9">
        <f t="shared" si="4"/>
        <v>3.4957394172622323</v>
      </c>
      <c r="L18" s="9">
        <f t="shared" si="5"/>
        <v>-1.1414238592633317</v>
      </c>
      <c r="M18" s="9">
        <f t="shared" si="6"/>
        <v>0.9971137987905443</v>
      </c>
    </row>
    <row r="19" spans="1:13" ht="11.25">
      <c r="A19" s="7" t="s">
        <v>13</v>
      </c>
      <c r="B19" s="19">
        <f t="shared" si="0"/>
        <v>12424</v>
      </c>
      <c r="C19" s="2">
        <f t="shared" si="2"/>
        <v>10152</v>
      </c>
      <c r="D19" s="10">
        <v>4940</v>
      </c>
      <c r="E19" s="10">
        <v>5212</v>
      </c>
      <c r="F19" s="2">
        <f t="shared" si="1"/>
        <v>2272</v>
      </c>
      <c r="G19" s="10">
        <v>1226</v>
      </c>
      <c r="H19" s="10">
        <v>1046</v>
      </c>
      <c r="I19" s="9">
        <f t="shared" si="3"/>
        <v>-3.3947223749312814</v>
      </c>
      <c r="J19" s="9">
        <f t="shared" si="4"/>
        <v>3.581638262781748</v>
      </c>
      <c r="L19" s="9">
        <f t="shared" si="5"/>
        <v>-0.842495876855415</v>
      </c>
      <c r="M19" s="9">
        <f t="shared" si="6"/>
        <v>0.7188015393073117</v>
      </c>
    </row>
    <row r="20" spans="1:13" ht="11.25">
      <c r="A20" s="7" t="s">
        <v>14</v>
      </c>
      <c r="B20" s="19">
        <f t="shared" si="0"/>
        <v>11833</v>
      </c>
      <c r="C20" s="2">
        <f t="shared" si="2"/>
        <v>10248</v>
      </c>
      <c r="D20" s="10">
        <v>4988</v>
      </c>
      <c r="E20" s="10">
        <v>5260</v>
      </c>
      <c r="F20" s="2">
        <f t="shared" si="1"/>
        <v>1585</v>
      </c>
      <c r="G20" s="10">
        <v>769</v>
      </c>
      <c r="H20" s="10">
        <v>816</v>
      </c>
      <c r="I20" s="9">
        <f t="shared" si="3"/>
        <v>-3.427707531610775</v>
      </c>
      <c r="J20" s="9">
        <f t="shared" si="4"/>
        <v>3.614623419461242</v>
      </c>
      <c r="L20" s="9">
        <f t="shared" si="5"/>
        <v>-0.5284496976360638</v>
      </c>
      <c r="M20" s="9">
        <f t="shared" si="6"/>
        <v>0.5607476635514018</v>
      </c>
    </row>
    <row r="21" spans="1:13" ht="11.25">
      <c r="A21" s="7" t="s">
        <v>15</v>
      </c>
      <c r="B21" s="19">
        <f t="shared" si="0"/>
        <v>9480</v>
      </c>
      <c r="C21" s="2">
        <f t="shared" si="2"/>
        <v>8347</v>
      </c>
      <c r="D21" s="10">
        <v>4088</v>
      </c>
      <c r="E21" s="10">
        <v>4259</v>
      </c>
      <c r="F21" s="2">
        <f t="shared" si="1"/>
        <v>1133</v>
      </c>
      <c r="G21" s="10">
        <v>541</v>
      </c>
      <c r="H21" s="10">
        <v>592</v>
      </c>
      <c r="I21" s="9">
        <f t="shared" si="3"/>
        <v>-2.8092358438702583</v>
      </c>
      <c r="J21" s="9">
        <f t="shared" si="4"/>
        <v>2.9267454645409563</v>
      </c>
      <c r="L21" s="9">
        <f t="shared" si="5"/>
        <v>-0.3717702034084662</v>
      </c>
      <c r="M21" s="9">
        <f t="shared" si="6"/>
        <v>0.4068169323804288</v>
      </c>
    </row>
    <row r="22" spans="1:13" ht="11.25">
      <c r="A22" s="7" t="s">
        <v>16</v>
      </c>
      <c r="B22" s="19">
        <f t="shared" si="0"/>
        <v>6629</v>
      </c>
      <c r="C22" s="2">
        <f t="shared" si="2"/>
        <v>5945</v>
      </c>
      <c r="D22" s="10">
        <v>2799</v>
      </c>
      <c r="E22" s="10">
        <v>3146</v>
      </c>
      <c r="F22" s="2">
        <f t="shared" si="1"/>
        <v>684</v>
      </c>
      <c r="G22" s="10">
        <v>284</v>
      </c>
      <c r="H22" s="10">
        <v>400</v>
      </c>
      <c r="I22" s="9">
        <f t="shared" si="3"/>
        <v>-1.923446948873007</v>
      </c>
      <c r="J22" s="9">
        <f t="shared" si="4"/>
        <v>2.161902144035184</v>
      </c>
      <c r="L22" s="9">
        <f t="shared" si="5"/>
        <v>-0.19516217702034083</v>
      </c>
      <c r="M22" s="9">
        <f t="shared" si="6"/>
        <v>0.2748763056624519</v>
      </c>
    </row>
    <row r="23" spans="1:13" ht="11.25">
      <c r="A23" s="7" t="s">
        <v>17</v>
      </c>
      <c r="B23" s="19">
        <f t="shared" si="0"/>
        <v>5464</v>
      </c>
      <c r="C23" s="2">
        <f t="shared" si="2"/>
        <v>5111</v>
      </c>
      <c r="D23" s="10">
        <v>2252</v>
      </c>
      <c r="E23" s="10">
        <v>2859</v>
      </c>
      <c r="F23" s="2">
        <f t="shared" si="1"/>
        <v>353</v>
      </c>
      <c r="G23" s="10">
        <v>132</v>
      </c>
      <c r="H23" s="10">
        <v>221</v>
      </c>
      <c r="I23" s="9">
        <f t="shared" si="3"/>
        <v>-1.5475536008796043</v>
      </c>
      <c r="J23" s="9">
        <f t="shared" si="4"/>
        <v>1.964678394722375</v>
      </c>
      <c r="L23" s="9">
        <f t="shared" si="5"/>
        <v>-0.09070918086860913</v>
      </c>
      <c r="M23" s="9">
        <f t="shared" si="6"/>
        <v>0.15186915887850466</v>
      </c>
    </row>
    <row r="24" spans="1:13" ht="11.25">
      <c r="A24" s="7" t="s">
        <v>18</v>
      </c>
      <c r="B24" s="19">
        <f t="shared" si="0"/>
        <v>5656</v>
      </c>
      <c r="C24" s="2">
        <f t="shared" si="2"/>
        <v>5478</v>
      </c>
      <c r="D24" s="10">
        <v>2317</v>
      </c>
      <c r="E24" s="10">
        <v>3161</v>
      </c>
      <c r="F24" s="2">
        <f t="shared" si="1"/>
        <v>178</v>
      </c>
      <c r="G24" s="10">
        <v>52</v>
      </c>
      <c r="H24" s="10">
        <v>126</v>
      </c>
      <c r="I24" s="9">
        <f t="shared" si="3"/>
        <v>-1.5922210005497526</v>
      </c>
      <c r="J24" s="9">
        <f t="shared" si="4"/>
        <v>2.172210005497526</v>
      </c>
      <c r="L24" s="9">
        <f t="shared" si="5"/>
        <v>-0.035733919736118745</v>
      </c>
      <c r="M24" s="9">
        <f t="shared" si="6"/>
        <v>0.08658603628367234</v>
      </c>
    </row>
    <row r="25" spans="1:13" ht="11.25">
      <c r="A25" s="8" t="s">
        <v>19</v>
      </c>
      <c r="B25" s="19">
        <f t="shared" si="0"/>
        <v>4926</v>
      </c>
      <c r="C25" s="2">
        <f t="shared" si="2"/>
        <v>4829</v>
      </c>
      <c r="D25" s="10">
        <v>1976</v>
      </c>
      <c r="E25" s="10">
        <v>2853</v>
      </c>
      <c r="F25" s="2">
        <f t="shared" si="1"/>
        <v>97</v>
      </c>
      <c r="G25" s="10">
        <v>35</v>
      </c>
      <c r="H25" s="10">
        <v>62</v>
      </c>
      <c r="I25" s="9">
        <f t="shared" si="3"/>
        <v>-1.3578889499725124</v>
      </c>
      <c r="J25" s="9">
        <f t="shared" si="4"/>
        <v>1.9605552501374381</v>
      </c>
      <c r="L25" s="9">
        <f t="shared" si="5"/>
        <v>-0.024051676745464542</v>
      </c>
      <c r="M25" s="9">
        <f t="shared" si="6"/>
        <v>0.042605827377680046</v>
      </c>
    </row>
    <row r="26" spans="1:13" ht="11.25">
      <c r="A26" s="8" t="s">
        <v>20</v>
      </c>
      <c r="B26" s="19">
        <f t="shared" si="0"/>
        <v>5355</v>
      </c>
      <c r="C26" s="2">
        <f t="shared" si="2"/>
        <v>5289</v>
      </c>
      <c r="D26" s="10">
        <v>2063</v>
      </c>
      <c r="E26" s="10">
        <v>3226</v>
      </c>
      <c r="F26" s="2">
        <f t="shared" si="1"/>
        <v>66</v>
      </c>
      <c r="G26" s="10">
        <v>21</v>
      </c>
      <c r="H26" s="10">
        <v>45</v>
      </c>
      <c r="I26" s="9">
        <f t="shared" si="3"/>
        <v>-1.4176745464540956</v>
      </c>
      <c r="J26" s="9">
        <f t="shared" si="4"/>
        <v>2.2168774051676743</v>
      </c>
      <c r="L26" s="9">
        <f t="shared" si="5"/>
        <v>-0.014431006047278724</v>
      </c>
      <c r="M26" s="9">
        <f t="shared" si="6"/>
        <v>0.03092358438702584</v>
      </c>
    </row>
    <row r="27" spans="1:13" ht="11.25">
      <c r="A27" s="8" t="s">
        <v>75</v>
      </c>
      <c r="B27" s="19">
        <f t="shared" si="0"/>
        <v>3209</v>
      </c>
      <c r="C27" s="2">
        <f t="shared" si="2"/>
        <v>3188</v>
      </c>
      <c r="D27" s="10">
        <v>1206</v>
      </c>
      <c r="E27" s="10">
        <v>1982</v>
      </c>
      <c r="F27" s="2">
        <f t="shared" si="1"/>
        <v>21</v>
      </c>
      <c r="G27" s="10">
        <v>7</v>
      </c>
      <c r="H27" s="10">
        <v>14</v>
      </c>
      <c r="I27" s="9">
        <f t="shared" si="3"/>
        <v>-0.8287520615722925</v>
      </c>
      <c r="J27" s="9">
        <f t="shared" si="4"/>
        <v>1.3620120945574492</v>
      </c>
      <c r="L27" s="9">
        <f t="shared" si="5"/>
        <v>-0.004810335349092908</v>
      </c>
      <c r="M27" s="9">
        <f t="shared" si="6"/>
        <v>0.009620670698185816</v>
      </c>
    </row>
    <row r="28" spans="1:13" ht="11.25">
      <c r="A28" s="8" t="s">
        <v>76</v>
      </c>
      <c r="B28" s="19">
        <f t="shared" si="0"/>
        <v>1060</v>
      </c>
      <c r="C28" s="2">
        <f t="shared" si="2"/>
        <v>1047</v>
      </c>
      <c r="D28" s="10">
        <v>316</v>
      </c>
      <c r="E28" s="10">
        <v>731</v>
      </c>
      <c r="F28" s="2">
        <f t="shared" si="1"/>
        <v>13</v>
      </c>
      <c r="G28" s="10">
        <v>6</v>
      </c>
      <c r="H28" s="10">
        <v>7</v>
      </c>
      <c r="I28" s="9">
        <f t="shared" si="3"/>
        <v>-0.217152281473337</v>
      </c>
      <c r="J28" s="9">
        <f t="shared" si="4"/>
        <v>0.5023364485981309</v>
      </c>
      <c r="L28" s="9">
        <f t="shared" si="5"/>
        <v>-0.004123144584936778</v>
      </c>
      <c r="M28" s="9">
        <f t="shared" si="6"/>
        <v>0.004810335349092908</v>
      </c>
    </row>
    <row r="29" spans="1:13" ht="11.25">
      <c r="A29" s="8" t="s">
        <v>77</v>
      </c>
      <c r="B29" s="19">
        <f t="shared" si="0"/>
        <v>193</v>
      </c>
      <c r="C29" s="2">
        <f t="shared" si="2"/>
        <v>192</v>
      </c>
      <c r="D29" s="10">
        <v>50</v>
      </c>
      <c r="E29" s="10">
        <v>142</v>
      </c>
      <c r="F29" s="2">
        <f t="shared" si="1"/>
        <v>1</v>
      </c>
      <c r="G29" s="10">
        <v>0</v>
      </c>
      <c r="H29" s="10">
        <v>1</v>
      </c>
      <c r="I29" s="9">
        <f t="shared" si="3"/>
        <v>-0.03435953820780649</v>
      </c>
      <c r="J29" s="9">
        <f t="shared" si="4"/>
        <v>0.09758108851017042</v>
      </c>
      <c r="L29" s="9">
        <f t="shared" si="5"/>
        <v>0</v>
      </c>
      <c r="M29" s="9">
        <f t="shared" si="6"/>
        <v>0.0006871907641561297</v>
      </c>
    </row>
    <row r="30" spans="1:13" ht="11.25">
      <c r="A30" s="8" t="s">
        <v>78</v>
      </c>
      <c r="B30" s="19">
        <f t="shared" si="0"/>
        <v>27</v>
      </c>
      <c r="C30" s="2">
        <f t="shared" si="2"/>
        <v>25</v>
      </c>
      <c r="D30" s="1">
        <v>6</v>
      </c>
      <c r="E30" s="1">
        <v>19</v>
      </c>
      <c r="F30" s="2">
        <f t="shared" si="1"/>
        <v>2</v>
      </c>
      <c r="G30" s="10">
        <v>0</v>
      </c>
      <c r="H30" s="10">
        <v>2</v>
      </c>
      <c r="I30" s="9">
        <f t="shared" si="3"/>
        <v>-0.004123144584936778</v>
      </c>
      <c r="J30" s="9">
        <f t="shared" si="4"/>
        <v>0.013056624518966465</v>
      </c>
      <c r="L30" s="9">
        <f t="shared" si="5"/>
        <v>0</v>
      </c>
      <c r="M30" s="9">
        <f t="shared" si="6"/>
        <v>0.0013743815283122594</v>
      </c>
    </row>
    <row r="31" spans="1:8" ht="11.25">
      <c r="A31" s="8" t="s">
        <v>87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91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85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84</v>
      </c>
      <c r="F65" s="15" t="s">
        <v>52</v>
      </c>
    </row>
    <row r="67" spans="1:6" ht="11.25">
      <c r="A67" s="1" t="s">
        <v>83</v>
      </c>
      <c r="E67" s="9">
        <f>+F8*100/B8</f>
        <v>18.03463441451347</v>
      </c>
      <c r="F67" s="9">
        <f>+E67*100/MM!E67</f>
        <v>137.4593691266893</v>
      </c>
    </row>
    <row r="68" spans="1:6" ht="11.25">
      <c r="A68" s="1" t="s">
        <v>45</v>
      </c>
      <c r="E68" s="9">
        <f>+(SUM(B10:B12)*100/B$8)</f>
        <v>15.782023089609675</v>
      </c>
      <c r="F68" s="9">
        <f>+E68*100/MM!E68</f>
        <v>116.8111321448966</v>
      </c>
    </row>
    <row r="69" spans="1:6" ht="11.25">
      <c r="A69" s="1" t="s">
        <v>46</v>
      </c>
      <c r="E69" s="9">
        <f>+(SUM(B23:B30)*100/B$8)</f>
        <v>17.7913688840022</v>
      </c>
      <c r="F69" s="9">
        <f>+E69*100/MM!E69</f>
        <v>87.27330494376858</v>
      </c>
    </row>
    <row r="70" spans="1:6" ht="11.25">
      <c r="A70" s="1" t="s">
        <v>47</v>
      </c>
      <c r="E70" s="9">
        <f>+(SUM(B26:B30)*100/B$8)</f>
        <v>6.764705882352941</v>
      </c>
      <c r="F70" s="9">
        <f>+E70*100/MM!E70</f>
        <v>91.68088454284467</v>
      </c>
    </row>
    <row r="71" spans="1:6" ht="11.25">
      <c r="A71" s="1" t="s">
        <v>48</v>
      </c>
      <c r="E71" s="9">
        <f>SUM(B10:B12)*100/SUM(B23:B30)</f>
        <v>88.70606411741986</v>
      </c>
      <c r="F71" s="9">
        <f>+E71*100/MM!E71</f>
        <v>133.84520297490704</v>
      </c>
    </row>
    <row r="72" spans="1:6" ht="11.25">
      <c r="A72" s="1" t="s">
        <v>49</v>
      </c>
      <c r="E72" s="9">
        <f>+B10*100/B11</f>
        <v>87.04090406583958</v>
      </c>
      <c r="F72" s="9">
        <f>+E72*100/MM!E72</f>
        <v>89.53895680889848</v>
      </c>
    </row>
    <row r="74" ht="11.25">
      <c r="A74" s="1" t="s">
        <v>50</v>
      </c>
    </row>
    <row r="75" ht="11.25">
      <c r="A75" s="1" t="s">
        <v>51</v>
      </c>
    </row>
    <row r="77" ht="11.25">
      <c r="A77" s="1" t="s">
        <v>90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PageLayoutView="0" workbookViewId="0" topLeftCell="A31">
      <selection activeCell="A10" sqref="A10"/>
    </sheetView>
  </sheetViews>
  <sheetFormatPr defaultColWidth="11.421875" defaultRowHeight="12.75"/>
  <cols>
    <col min="1" max="2" width="11.421875" style="1" customWidth="1"/>
    <col min="3" max="3" width="12.00390625" style="1" customWidth="1"/>
    <col min="4" max="5" width="10.421875" style="1" customWidth="1"/>
    <col min="6" max="6" width="12.0039062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5" ht="12" thickBot="1">
      <c r="A1" s="11" t="s">
        <v>21</v>
      </c>
      <c r="B1" s="11"/>
      <c r="E1" s="11"/>
    </row>
    <row r="2" spans="1:9" ht="12" thickBot="1">
      <c r="A2" s="11" t="s">
        <v>79</v>
      </c>
      <c r="B2" s="11"/>
      <c r="G2" s="21" t="s">
        <v>86</v>
      </c>
      <c r="I2" s="36" t="str">
        <f>"CIUDAD DE MADRID 01.01.2014"</f>
        <v>CIUDAD DE MADRID 01.01.2014</v>
      </c>
    </row>
    <row r="3" spans="1:9" ht="11.25">
      <c r="A3" s="11" t="s">
        <v>92</v>
      </c>
      <c r="B3" s="11"/>
      <c r="I3" s="36" t="s">
        <v>89</v>
      </c>
    </row>
    <row r="4" spans="1:2" ht="12" thickBot="1">
      <c r="A4" s="11"/>
      <c r="B4" s="11"/>
    </row>
    <row r="5" spans="1:8" ht="13.5" customHeight="1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9" ht="11.25">
      <c r="A8" s="5" t="s">
        <v>0</v>
      </c>
      <c r="B8" s="19">
        <f>+C8+F8</f>
        <v>3221805</v>
      </c>
      <c r="C8" s="2">
        <f>+D8+E8</f>
        <v>2799105</v>
      </c>
      <c r="D8" s="2">
        <f>SUM(D10:D31)</f>
        <v>1304453</v>
      </c>
      <c r="E8" s="2">
        <f>SUM(E10:E31)</f>
        <v>1494652</v>
      </c>
      <c r="F8" s="2">
        <f>+G8+H8</f>
        <v>422700</v>
      </c>
      <c r="G8" s="2">
        <f>SUM(G10:G31)</f>
        <v>195876</v>
      </c>
      <c r="H8" s="2">
        <f>SUM(H10:H31)</f>
        <v>226824</v>
      </c>
      <c r="I8" s="9"/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144496</v>
      </c>
      <c r="C10" s="2">
        <f>+D10+E10</f>
        <v>123715</v>
      </c>
      <c r="D10" s="10">
        <v>63333</v>
      </c>
      <c r="E10" s="10">
        <v>60382</v>
      </c>
      <c r="F10" s="2">
        <f aca="true" t="shared" si="1" ref="F10:F31">+G10+H10</f>
        <v>20781</v>
      </c>
      <c r="G10" s="10">
        <v>10719</v>
      </c>
      <c r="H10" s="10">
        <v>10062</v>
      </c>
      <c r="I10" s="9">
        <f>-D10/$B$8*100</f>
        <v>-1.9657614287643108</v>
      </c>
      <c r="J10" s="9">
        <f>E10/$B$8*100</f>
        <v>1.874166810219737</v>
      </c>
      <c r="L10" s="9">
        <f>-G10/$B$8*100</f>
        <v>-0.33270169982354614</v>
      </c>
      <c r="M10" s="9">
        <f>H10/$B$8*100</f>
        <v>0.3123094042004404</v>
      </c>
    </row>
    <row r="11" spans="1:13" ht="11.25">
      <c r="A11" s="7" t="s">
        <v>6</v>
      </c>
      <c r="B11" s="19">
        <f t="shared" si="0"/>
        <v>148643</v>
      </c>
      <c r="C11" s="2">
        <f aca="true" t="shared" si="2" ref="C11:C31">+D11+E11</f>
        <v>132747</v>
      </c>
      <c r="D11" s="10">
        <v>68000</v>
      </c>
      <c r="E11" s="10">
        <v>64747</v>
      </c>
      <c r="F11" s="2">
        <f t="shared" si="1"/>
        <v>15896</v>
      </c>
      <c r="G11" s="10">
        <v>8178</v>
      </c>
      <c r="H11" s="10">
        <v>7718</v>
      </c>
      <c r="I11" s="9">
        <f aca="true" t="shared" si="3" ref="I11:I30">-D11/$B$8*100</f>
        <v>-2.110618116242293</v>
      </c>
      <c r="J11" s="9">
        <f aca="true" t="shared" si="4" ref="J11:J30">E11/$B$8*100</f>
        <v>2.0096498701814665</v>
      </c>
      <c r="L11" s="9">
        <f aca="true" t="shared" si="5" ref="L11:L30">-G11/$B$8*100</f>
        <v>-0.25383286697984514</v>
      </c>
      <c r="M11" s="9">
        <f aca="true" t="shared" si="6" ref="M11:M30">H11/$B$8*100</f>
        <v>0.2395551561935002</v>
      </c>
    </row>
    <row r="12" spans="1:13" ht="11.25">
      <c r="A12" s="7" t="s">
        <v>7</v>
      </c>
      <c r="B12" s="19">
        <f t="shared" si="0"/>
        <v>142150</v>
      </c>
      <c r="C12" s="2">
        <f t="shared" si="2"/>
        <v>129155</v>
      </c>
      <c r="D12" s="10">
        <v>66046</v>
      </c>
      <c r="E12" s="10">
        <v>63109</v>
      </c>
      <c r="F12" s="2">
        <f t="shared" si="1"/>
        <v>12995</v>
      </c>
      <c r="G12" s="10">
        <v>6714</v>
      </c>
      <c r="H12" s="10">
        <v>6281</v>
      </c>
      <c r="I12" s="9">
        <f t="shared" si="3"/>
        <v>-2.0499688839020362</v>
      </c>
      <c r="J12" s="9">
        <f t="shared" si="4"/>
        <v>1.958808804381395</v>
      </c>
      <c r="L12" s="9">
        <f t="shared" si="5"/>
        <v>-0.20839250047721697</v>
      </c>
      <c r="M12" s="9">
        <f t="shared" si="6"/>
        <v>0.19495282923702706</v>
      </c>
    </row>
    <row r="13" spans="1:13" ht="11.25">
      <c r="A13" s="7" t="s">
        <v>4</v>
      </c>
      <c r="B13" s="19">
        <f t="shared" si="0"/>
        <v>138739</v>
      </c>
      <c r="C13" s="2">
        <f t="shared" si="2"/>
        <v>122128</v>
      </c>
      <c r="D13" s="10">
        <v>62261</v>
      </c>
      <c r="E13" s="10">
        <v>59867</v>
      </c>
      <c r="F13" s="2">
        <f t="shared" si="1"/>
        <v>16611</v>
      </c>
      <c r="G13" s="10">
        <v>8329</v>
      </c>
      <c r="H13" s="10">
        <v>8282</v>
      </c>
      <c r="I13" s="9">
        <f t="shared" si="3"/>
        <v>-1.932488154931785</v>
      </c>
      <c r="J13" s="9">
        <f t="shared" si="4"/>
        <v>1.8581819818393728</v>
      </c>
      <c r="L13" s="9">
        <f t="shared" si="5"/>
        <v>-0.2585196807379714</v>
      </c>
      <c r="M13" s="9">
        <f t="shared" si="6"/>
        <v>0.2570608711576275</v>
      </c>
    </row>
    <row r="14" spans="1:13" ht="11.25">
      <c r="A14" s="7" t="s">
        <v>8</v>
      </c>
      <c r="B14" s="19">
        <f t="shared" si="0"/>
        <v>156851</v>
      </c>
      <c r="C14" s="2">
        <f t="shared" si="2"/>
        <v>123689</v>
      </c>
      <c r="D14" s="10">
        <v>62627</v>
      </c>
      <c r="E14" s="10">
        <v>61062</v>
      </c>
      <c r="F14" s="2">
        <f t="shared" si="1"/>
        <v>33162</v>
      </c>
      <c r="G14" s="10">
        <v>14586</v>
      </c>
      <c r="H14" s="10">
        <v>18576</v>
      </c>
      <c r="I14" s="9">
        <f t="shared" si="3"/>
        <v>-1.9438482465574423</v>
      </c>
      <c r="J14" s="9">
        <f t="shared" si="4"/>
        <v>1.89527299138216</v>
      </c>
      <c r="L14" s="9">
        <f t="shared" si="5"/>
        <v>-0.45272758593397183</v>
      </c>
      <c r="M14" s="9">
        <f t="shared" si="6"/>
        <v>0.5765712077546592</v>
      </c>
    </row>
    <row r="15" spans="1:13" ht="11.25">
      <c r="A15" s="7" t="s">
        <v>9</v>
      </c>
      <c r="B15" s="19">
        <f t="shared" si="0"/>
        <v>196716</v>
      </c>
      <c r="C15" s="2">
        <f t="shared" si="2"/>
        <v>143825</v>
      </c>
      <c r="D15" s="10">
        <v>71829</v>
      </c>
      <c r="E15" s="10">
        <v>71996</v>
      </c>
      <c r="F15" s="2">
        <f t="shared" si="1"/>
        <v>52891</v>
      </c>
      <c r="G15" s="10">
        <v>22417</v>
      </c>
      <c r="H15" s="10">
        <v>30474</v>
      </c>
      <c r="I15" s="9">
        <f t="shared" si="3"/>
        <v>-2.2294645392877595</v>
      </c>
      <c r="J15" s="9">
        <f t="shared" si="4"/>
        <v>2.234647969073237</v>
      </c>
      <c r="L15" s="9">
        <f t="shared" si="5"/>
        <v>-0.6957900928206393</v>
      </c>
      <c r="M15" s="9">
        <f t="shared" si="6"/>
        <v>0.9458673010936416</v>
      </c>
    </row>
    <row r="16" spans="1:13" ht="11.25">
      <c r="A16" s="7" t="s">
        <v>10</v>
      </c>
      <c r="B16" s="19">
        <f t="shared" si="0"/>
        <v>223472</v>
      </c>
      <c r="C16" s="2">
        <f t="shared" si="2"/>
        <v>163323</v>
      </c>
      <c r="D16" s="10">
        <v>81154</v>
      </c>
      <c r="E16" s="10">
        <v>82169</v>
      </c>
      <c r="F16" s="2">
        <f t="shared" si="1"/>
        <v>60149</v>
      </c>
      <c r="G16" s="10">
        <v>26531</v>
      </c>
      <c r="H16" s="10">
        <v>33618</v>
      </c>
      <c r="I16" s="9">
        <f t="shared" si="3"/>
        <v>-2.5188985677283386</v>
      </c>
      <c r="J16" s="9">
        <f t="shared" si="4"/>
        <v>2.5504026469634256</v>
      </c>
      <c r="L16" s="9">
        <f t="shared" si="5"/>
        <v>-0.8234824888532981</v>
      </c>
      <c r="M16" s="9">
        <f t="shared" si="6"/>
        <v>1.0434523504681383</v>
      </c>
    </row>
    <row r="17" spans="1:13" ht="11.25">
      <c r="A17" s="7" t="s">
        <v>11</v>
      </c>
      <c r="B17" s="19">
        <f t="shared" si="0"/>
        <v>252413</v>
      </c>
      <c r="C17" s="2">
        <f t="shared" si="2"/>
        <v>194615</v>
      </c>
      <c r="D17" s="10">
        <v>95285</v>
      </c>
      <c r="E17" s="10">
        <v>99330</v>
      </c>
      <c r="F17" s="2">
        <f t="shared" si="1"/>
        <v>57798</v>
      </c>
      <c r="G17" s="10">
        <v>27862</v>
      </c>
      <c r="H17" s="10">
        <v>29936</v>
      </c>
      <c r="I17" s="9">
        <f t="shared" si="3"/>
        <v>-2.9575036353845126</v>
      </c>
      <c r="J17" s="9">
        <f t="shared" si="4"/>
        <v>3.08305437479922</v>
      </c>
      <c r="L17" s="9">
        <f t="shared" si="5"/>
        <v>-0.8647947346285699</v>
      </c>
      <c r="M17" s="9">
        <f t="shared" si="6"/>
        <v>0.92916858717396</v>
      </c>
    </row>
    <row r="18" spans="1:13" ht="11.25">
      <c r="A18" s="7" t="s">
        <v>12</v>
      </c>
      <c r="B18" s="19">
        <f t="shared" si="0"/>
        <v>269965</v>
      </c>
      <c r="C18" s="2">
        <f t="shared" si="2"/>
        <v>223578</v>
      </c>
      <c r="D18" s="10">
        <v>108704</v>
      </c>
      <c r="E18" s="10">
        <v>114874</v>
      </c>
      <c r="F18" s="2">
        <f t="shared" si="1"/>
        <v>46387</v>
      </c>
      <c r="G18" s="10">
        <v>23115</v>
      </c>
      <c r="H18" s="10">
        <v>23272</v>
      </c>
      <c r="I18" s="9">
        <f t="shared" si="3"/>
        <v>-3.3740092898235616</v>
      </c>
      <c r="J18" s="9">
        <f t="shared" si="4"/>
        <v>3.5655168453708406</v>
      </c>
      <c r="L18" s="9">
        <f t="shared" si="5"/>
        <v>-0.7174549670138323</v>
      </c>
      <c r="M18" s="9">
        <f t="shared" si="6"/>
        <v>0.7223280117822153</v>
      </c>
    </row>
    <row r="19" spans="1:13" ht="11.25">
      <c r="A19" s="7" t="s">
        <v>13</v>
      </c>
      <c r="B19" s="19">
        <f t="shared" si="0"/>
        <v>253162</v>
      </c>
      <c r="C19" s="2">
        <f t="shared" si="2"/>
        <v>217730</v>
      </c>
      <c r="D19" s="10">
        <v>105112</v>
      </c>
      <c r="E19" s="10">
        <v>112618</v>
      </c>
      <c r="F19" s="2">
        <f t="shared" si="1"/>
        <v>35432</v>
      </c>
      <c r="G19" s="10">
        <v>17273</v>
      </c>
      <c r="H19" s="10">
        <v>18159</v>
      </c>
      <c r="I19" s="9">
        <f t="shared" si="3"/>
        <v>-3.262518991683234</v>
      </c>
      <c r="J19" s="9">
        <f t="shared" si="4"/>
        <v>3.4954939855143317</v>
      </c>
      <c r="L19" s="9">
        <f t="shared" si="5"/>
        <v>-0.5361280400272518</v>
      </c>
      <c r="M19" s="9">
        <f t="shared" si="6"/>
        <v>0.5636281525418205</v>
      </c>
    </row>
    <row r="20" spans="1:13" ht="11.25">
      <c r="A20" s="7" t="s">
        <v>14</v>
      </c>
      <c r="B20" s="19">
        <f t="shared" si="0"/>
        <v>245341</v>
      </c>
      <c r="C20" s="2">
        <f t="shared" si="2"/>
        <v>219556</v>
      </c>
      <c r="D20" s="10">
        <v>103358</v>
      </c>
      <c r="E20" s="10">
        <v>116198</v>
      </c>
      <c r="F20" s="2">
        <f t="shared" si="1"/>
        <v>25785</v>
      </c>
      <c r="G20" s="10">
        <v>11863</v>
      </c>
      <c r="H20" s="10">
        <v>13922</v>
      </c>
      <c r="I20" s="9">
        <f t="shared" si="3"/>
        <v>-3.208077459684866</v>
      </c>
      <c r="J20" s="9">
        <f t="shared" si="4"/>
        <v>3.606611821634146</v>
      </c>
      <c r="L20" s="9">
        <f t="shared" si="5"/>
        <v>-0.3682097457791517</v>
      </c>
      <c r="M20" s="9">
        <f t="shared" si="6"/>
        <v>0.4321180207989</v>
      </c>
    </row>
    <row r="21" spans="1:13" ht="11.25">
      <c r="A21" s="7" t="s">
        <v>15</v>
      </c>
      <c r="B21" s="19">
        <f t="shared" si="0"/>
        <v>216310</v>
      </c>
      <c r="C21" s="2">
        <f t="shared" si="2"/>
        <v>198462</v>
      </c>
      <c r="D21" s="10">
        <v>92100</v>
      </c>
      <c r="E21" s="10">
        <v>106362</v>
      </c>
      <c r="F21" s="2">
        <f t="shared" si="1"/>
        <v>17848</v>
      </c>
      <c r="G21" s="10">
        <v>7760</v>
      </c>
      <c r="H21" s="10">
        <v>10088</v>
      </c>
      <c r="I21" s="9">
        <f t="shared" si="3"/>
        <v>-2.858646007439929</v>
      </c>
      <c r="J21" s="9">
        <f t="shared" si="4"/>
        <v>3.30131711882004</v>
      </c>
      <c r="L21" s="9">
        <f t="shared" si="5"/>
        <v>-0.24085877326529692</v>
      </c>
      <c r="M21" s="9">
        <f t="shared" si="6"/>
        <v>0.313116405244886</v>
      </c>
    </row>
    <row r="22" spans="1:13" ht="11.25">
      <c r="A22" s="7" t="s">
        <v>16</v>
      </c>
      <c r="B22" s="19">
        <f t="shared" si="0"/>
        <v>176756</v>
      </c>
      <c r="C22" s="2">
        <f t="shared" si="2"/>
        <v>165171</v>
      </c>
      <c r="D22" s="10">
        <v>73816</v>
      </c>
      <c r="E22" s="10">
        <v>91355</v>
      </c>
      <c r="F22" s="2">
        <f t="shared" si="1"/>
        <v>11585</v>
      </c>
      <c r="G22" s="10">
        <v>4678</v>
      </c>
      <c r="H22" s="10">
        <v>6907</v>
      </c>
      <c r="I22" s="9">
        <f t="shared" si="3"/>
        <v>-2.2911380421844276</v>
      </c>
      <c r="J22" s="9">
        <f t="shared" si="4"/>
        <v>2.835522323666392</v>
      </c>
      <c r="L22" s="9">
        <f t="shared" si="5"/>
        <v>-0.14519811099678598</v>
      </c>
      <c r="M22" s="9">
        <f t="shared" si="6"/>
        <v>0.21438293130713995</v>
      </c>
    </row>
    <row r="23" spans="1:13" ht="11.25">
      <c r="A23" s="7" t="s">
        <v>17</v>
      </c>
      <c r="B23" s="19">
        <f t="shared" si="0"/>
        <v>154616</v>
      </c>
      <c r="C23" s="2">
        <f t="shared" si="2"/>
        <v>147908</v>
      </c>
      <c r="D23" s="10">
        <v>63899</v>
      </c>
      <c r="E23" s="10">
        <v>84009</v>
      </c>
      <c r="F23" s="2">
        <f t="shared" si="1"/>
        <v>6708</v>
      </c>
      <c r="G23" s="10">
        <v>2577</v>
      </c>
      <c r="H23" s="10">
        <v>4131</v>
      </c>
      <c r="I23" s="9">
        <f t="shared" si="3"/>
        <v>-1.9833292207318567</v>
      </c>
      <c r="J23" s="9">
        <f t="shared" si="4"/>
        <v>2.6075134901088055</v>
      </c>
      <c r="L23" s="9">
        <f t="shared" si="5"/>
        <v>-0.079986218905241</v>
      </c>
      <c r="M23" s="9">
        <f t="shared" si="6"/>
        <v>0.12822005056171928</v>
      </c>
    </row>
    <row r="24" spans="1:13" ht="11.25">
      <c r="A24" s="7" t="s">
        <v>18</v>
      </c>
      <c r="B24" s="19">
        <f t="shared" si="0"/>
        <v>146863</v>
      </c>
      <c r="C24" s="2">
        <f t="shared" si="2"/>
        <v>143045</v>
      </c>
      <c r="D24" s="10">
        <v>59774</v>
      </c>
      <c r="E24" s="10">
        <v>83271</v>
      </c>
      <c r="F24" s="2">
        <f t="shared" si="1"/>
        <v>3818</v>
      </c>
      <c r="G24" s="10">
        <v>1439</v>
      </c>
      <c r="H24" s="10">
        <v>2379</v>
      </c>
      <c r="I24" s="9">
        <f t="shared" si="3"/>
        <v>-1.8552954011803944</v>
      </c>
      <c r="J24" s="9">
        <f t="shared" si="4"/>
        <v>2.584607075847235</v>
      </c>
      <c r="L24" s="9">
        <f t="shared" si="5"/>
        <v>-0.04466440395989205</v>
      </c>
      <c r="M24" s="9">
        <f t="shared" si="6"/>
        <v>0.07384059556677079</v>
      </c>
    </row>
    <row r="25" spans="1:13" ht="11.25">
      <c r="A25" s="8" t="s">
        <v>19</v>
      </c>
      <c r="B25" s="19">
        <f t="shared" si="0"/>
        <v>117590</v>
      </c>
      <c r="C25" s="2">
        <f t="shared" si="2"/>
        <v>115150</v>
      </c>
      <c r="D25" s="10">
        <v>46467</v>
      </c>
      <c r="E25" s="10">
        <v>68683</v>
      </c>
      <c r="F25" s="2">
        <f t="shared" si="1"/>
        <v>2440</v>
      </c>
      <c r="G25" s="10">
        <v>951</v>
      </c>
      <c r="H25" s="10">
        <v>1489</v>
      </c>
      <c r="I25" s="9">
        <f t="shared" si="3"/>
        <v>-1.4422660589328031</v>
      </c>
      <c r="J25" s="9">
        <f t="shared" si="4"/>
        <v>2.131817412909844</v>
      </c>
      <c r="L25" s="9">
        <f t="shared" si="5"/>
        <v>-0.029517615125682652</v>
      </c>
      <c r="M25" s="9">
        <f t="shared" si="6"/>
        <v>0.046216329045364324</v>
      </c>
    </row>
    <row r="26" spans="1:13" ht="11.25">
      <c r="A26" s="8" t="s">
        <v>20</v>
      </c>
      <c r="B26" s="19">
        <f t="shared" si="0"/>
        <v>113400</v>
      </c>
      <c r="C26" s="2">
        <f t="shared" si="2"/>
        <v>112054</v>
      </c>
      <c r="D26" s="10">
        <v>41901</v>
      </c>
      <c r="E26" s="10">
        <v>70153</v>
      </c>
      <c r="F26" s="2">
        <f t="shared" si="1"/>
        <v>1346</v>
      </c>
      <c r="G26" s="10">
        <v>492</v>
      </c>
      <c r="H26" s="10">
        <v>854</v>
      </c>
      <c r="I26" s="9">
        <f t="shared" si="3"/>
        <v>-1.300544260127475</v>
      </c>
      <c r="J26" s="9">
        <f t="shared" si="4"/>
        <v>2.177444010422729</v>
      </c>
      <c r="L26" s="9">
        <f t="shared" si="5"/>
        <v>-0.015270942841047176</v>
      </c>
      <c r="M26" s="9">
        <f t="shared" si="6"/>
        <v>0.02650688045986644</v>
      </c>
    </row>
    <row r="27" spans="1:13" ht="11.25">
      <c r="A27" s="8" t="s">
        <v>75</v>
      </c>
      <c r="B27" s="19">
        <f t="shared" si="0"/>
        <v>79946</v>
      </c>
      <c r="C27" s="2">
        <f t="shared" si="2"/>
        <v>79251</v>
      </c>
      <c r="D27" s="10">
        <v>27104</v>
      </c>
      <c r="E27" s="10">
        <v>52147</v>
      </c>
      <c r="F27" s="2">
        <f t="shared" si="1"/>
        <v>695</v>
      </c>
      <c r="G27" s="10">
        <v>262</v>
      </c>
      <c r="H27" s="10">
        <v>433</v>
      </c>
      <c r="I27" s="9">
        <f t="shared" si="3"/>
        <v>-0.8412675503328103</v>
      </c>
      <c r="J27" s="9">
        <f t="shared" si="4"/>
        <v>1.6185647486424537</v>
      </c>
      <c r="L27" s="9">
        <f t="shared" si="5"/>
        <v>-0.008132087447874716</v>
      </c>
      <c r="M27" s="9">
        <f t="shared" si="6"/>
        <v>0.013439671240189893</v>
      </c>
    </row>
    <row r="28" spans="1:13" ht="11.25">
      <c r="A28" s="8" t="s">
        <v>76</v>
      </c>
      <c r="B28" s="19">
        <f t="shared" si="0"/>
        <v>34274</v>
      </c>
      <c r="C28" s="2">
        <f t="shared" si="2"/>
        <v>33992</v>
      </c>
      <c r="D28" s="10">
        <v>9588</v>
      </c>
      <c r="E28" s="10">
        <v>24404</v>
      </c>
      <c r="F28" s="2">
        <f t="shared" si="1"/>
        <v>282</v>
      </c>
      <c r="G28" s="10">
        <v>106</v>
      </c>
      <c r="H28" s="10">
        <v>176</v>
      </c>
      <c r="I28" s="9">
        <f t="shared" si="3"/>
        <v>-0.2975971543901633</v>
      </c>
      <c r="J28" s="9">
        <f t="shared" si="4"/>
        <v>0.7574635957173076</v>
      </c>
      <c r="L28" s="9">
        <f t="shared" si="5"/>
        <v>-0.0032900811812012214</v>
      </c>
      <c r="M28" s="9">
        <f t="shared" si="6"/>
        <v>0.005462776300862404</v>
      </c>
    </row>
    <row r="29" spans="1:13" ht="11.25">
      <c r="A29" s="8" t="s">
        <v>77</v>
      </c>
      <c r="B29" s="19">
        <f t="shared" si="0"/>
        <v>8719</v>
      </c>
      <c r="C29" s="2">
        <f t="shared" si="2"/>
        <v>8650</v>
      </c>
      <c r="D29" s="10">
        <v>1880</v>
      </c>
      <c r="E29" s="10">
        <v>6770</v>
      </c>
      <c r="F29" s="2">
        <f t="shared" si="1"/>
        <v>69</v>
      </c>
      <c r="G29" s="10">
        <v>18</v>
      </c>
      <c r="H29" s="10">
        <v>51</v>
      </c>
      <c r="I29" s="9">
        <f t="shared" si="3"/>
        <v>-0.058352383213757505</v>
      </c>
      <c r="J29" s="9">
        <f t="shared" si="4"/>
        <v>0.2101306565729459</v>
      </c>
      <c r="L29" s="9">
        <f t="shared" si="5"/>
        <v>-0.0005586930307700187</v>
      </c>
      <c r="M29" s="9">
        <f t="shared" si="6"/>
        <v>0.0015829635871817196</v>
      </c>
    </row>
    <row r="30" spans="1:13" ht="11.25">
      <c r="A30" s="8" t="s">
        <v>78</v>
      </c>
      <c r="B30" s="19">
        <f t="shared" si="0"/>
        <v>1383</v>
      </c>
      <c r="C30" s="2">
        <f t="shared" si="2"/>
        <v>1361</v>
      </c>
      <c r="D30" s="1">
        <v>215</v>
      </c>
      <c r="E30" s="10">
        <v>1146</v>
      </c>
      <c r="F30" s="2">
        <f t="shared" si="1"/>
        <v>22</v>
      </c>
      <c r="G30" s="10">
        <v>6</v>
      </c>
      <c r="H30" s="10">
        <v>16</v>
      </c>
      <c r="I30" s="9">
        <f t="shared" si="3"/>
        <v>-0.006673277867530778</v>
      </c>
      <c r="J30" s="9">
        <f t="shared" si="4"/>
        <v>0.03557012295902452</v>
      </c>
      <c r="L30" s="9">
        <f t="shared" si="5"/>
        <v>-0.0001862310102566729</v>
      </c>
      <c r="M30" s="9">
        <f t="shared" si="6"/>
        <v>0.0004966160273511277</v>
      </c>
    </row>
    <row r="31" spans="1:8" ht="11.25">
      <c r="A31" s="8" t="s">
        <v>87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91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85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84</v>
      </c>
      <c r="F65" s="15" t="s">
        <v>52</v>
      </c>
    </row>
    <row r="67" spans="1:6" ht="11.25">
      <c r="A67" s="1" t="s">
        <v>83</v>
      </c>
      <c r="E67" s="9">
        <f>+F8*100/B8</f>
        <v>13.119974672582606</v>
      </c>
      <c r="F67" s="9">
        <f aca="true" t="shared" si="7" ref="F67:F72">+E67*100/E67</f>
        <v>100</v>
      </c>
    </row>
    <row r="68" spans="1:6" ht="11.25">
      <c r="A68" s="1" t="s">
        <v>45</v>
      </c>
      <c r="E68" s="9">
        <f>+(SUM(B10:B12)*100/B$8)</f>
        <v>13.510718370602815</v>
      </c>
      <c r="F68" s="9">
        <f t="shared" si="7"/>
        <v>100</v>
      </c>
    </row>
    <row r="69" spans="1:6" ht="11.25">
      <c r="A69" s="1" t="s">
        <v>46</v>
      </c>
      <c r="E69" s="9">
        <f>+(SUM(B23:B30)*100/B$8)</f>
        <v>20.385808576248408</v>
      </c>
      <c r="F69" s="9">
        <f t="shared" si="7"/>
        <v>100</v>
      </c>
    </row>
    <row r="70" spans="1:6" ht="11.25">
      <c r="A70" s="1" t="s">
        <v>47</v>
      </c>
      <c r="E70" s="9">
        <f>+(SUM(B26:B30)*100/B$8)</f>
        <v>7.378534703372798</v>
      </c>
      <c r="F70" s="9">
        <f t="shared" si="7"/>
        <v>100</v>
      </c>
    </row>
    <row r="71" spans="1:6" ht="11.25">
      <c r="A71" s="1" t="s">
        <v>48</v>
      </c>
      <c r="E71" s="9">
        <f>SUM(B10:B12)*100/SUM(B23:B30)</f>
        <v>66.27511643734461</v>
      </c>
      <c r="F71" s="9">
        <f t="shared" si="7"/>
        <v>100</v>
      </c>
    </row>
    <row r="72" spans="1:6" ht="11.25">
      <c r="A72" s="1" t="s">
        <v>49</v>
      </c>
      <c r="E72" s="9">
        <f>+B10*100/B11</f>
        <v>97.21009398357137</v>
      </c>
      <c r="F72" s="9">
        <f t="shared" si="7"/>
        <v>100</v>
      </c>
    </row>
    <row r="74" ht="11.25">
      <c r="A74" s="1" t="s">
        <v>50</v>
      </c>
    </row>
    <row r="75" ht="11.25">
      <c r="A75" s="1" t="s">
        <v>51</v>
      </c>
    </row>
    <row r="77" ht="11.25">
      <c r="A77" s="1" t="s">
        <v>90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4" r:id="rId2"/>
  <ignoredErrors>
    <ignoredError sqref="F8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">
      <selection activeCell="R29" sqref="R29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41</v>
      </c>
    </row>
    <row r="2" spans="1:7" ht="12" thickBot="1">
      <c r="A2" s="11" t="s">
        <v>79</v>
      </c>
      <c r="B2" s="11"/>
      <c r="G2" s="21" t="s">
        <v>86</v>
      </c>
    </row>
    <row r="3" spans="1:9" ht="11.25">
      <c r="A3" s="11" t="s">
        <v>92</v>
      </c>
      <c r="B3" s="11"/>
      <c r="I3" s="36" t="s">
        <v>89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107649</v>
      </c>
      <c r="C8" s="2">
        <f>+D8+E8</f>
        <v>95524</v>
      </c>
      <c r="D8" s="2">
        <f>SUM(D10:D31)</f>
        <v>46582</v>
      </c>
      <c r="E8" s="2">
        <f>SUM(E10:E31)</f>
        <v>48942</v>
      </c>
      <c r="F8" s="2">
        <f>+G8+H8</f>
        <v>12125</v>
      </c>
      <c r="G8" s="2">
        <f>SUM(G10:G31)</f>
        <v>5770</v>
      </c>
      <c r="H8" s="2">
        <f>SUM(H10:H31)</f>
        <v>6355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7766</v>
      </c>
      <c r="C10" s="2">
        <f>+D10+E10</f>
        <v>6946</v>
      </c>
      <c r="D10" s="10">
        <v>3617</v>
      </c>
      <c r="E10" s="10">
        <v>3329</v>
      </c>
      <c r="F10" s="2">
        <f aca="true" t="shared" si="1" ref="F10:F31">+G10+H10</f>
        <v>820</v>
      </c>
      <c r="G10" s="10">
        <v>407</v>
      </c>
      <c r="H10" s="10">
        <v>413</v>
      </c>
      <c r="I10" s="9">
        <f>-D10/$B$8*100</f>
        <v>-3.3599940547520184</v>
      </c>
      <c r="J10" s="9">
        <f>E10/$B$8*100</f>
        <v>3.0924578955680033</v>
      </c>
      <c r="L10" s="9">
        <f>-G10/$B$8*100</f>
        <v>-0.3780806138468541</v>
      </c>
      <c r="M10" s="9">
        <f>H10/$B$8*100</f>
        <v>0.38365428382985445</v>
      </c>
    </row>
    <row r="11" spans="1:13" ht="11.25">
      <c r="A11" s="7" t="s">
        <v>6</v>
      </c>
      <c r="B11" s="19">
        <f t="shared" si="0"/>
        <v>6970</v>
      </c>
      <c r="C11" s="2">
        <f aca="true" t="shared" si="2" ref="C11:C31">+D11+E11</f>
        <v>6350</v>
      </c>
      <c r="D11" s="10">
        <v>3292</v>
      </c>
      <c r="E11" s="10">
        <v>3058</v>
      </c>
      <c r="F11" s="2">
        <f t="shared" si="1"/>
        <v>620</v>
      </c>
      <c r="G11" s="10">
        <v>320</v>
      </c>
      <c r="H11" s="10">
        <v>300</v>
      </c>
      <c r="I11" s="9">
        <f aca="true" t="shared" si="3" ref="I11:I30">-D11/$B$8*100</f>
        <v>-3.0580869306728347</v>
      </c>
      <c r="J11" s="9">
        <f aca="true" t="shared" si="4" ref="J11:J30">E11/$B$8*100</f>
        <v>2.840713801335823</v>
      </c>
      <c r="L11" s="9">
        <f aca="true" t="shared" si="5" ref="L11:L30">-G11/$B$8*100</f>
        <v>-0.29726239909334967</v>
      </c>
      <c r="M11" s="9">
        <f aca="true" t="shared" si="6" ref="M11:M30">H11/$B$8*100</f>
        <v>0.27868349915001533</v>
      </c>
    </row>
    <row r="12" spans="1:13" ht="11.25">
      <c r="A12" s="7" t="s">
        <v>7</v>
      </c>
      <c r="B12" s="19">
        <f t="shared" si="0"/>
        <v>5247</v>
      </c>
      <c r="C12" s="2">
        <f t="shared" si="2"/>
        <v>4750</v>
      </c>
      <c r="D12" s="10">
        <v>2506</v>
      </c>
      <c r="E12" s="10">
        <v>2244</v>
      </c>
      <c r="F12" s="2">
        <f t="shared" si="1"/>
        <v>497</v>
      </c>
      <c r="G12" s="10">
        <v>266</v>
      </c>
      <c r="H12" s="10">
        <v>231</v>
      </c>
      <c r="I12" s="9">
        <f t="shared" si="3"/>
        <v>-2.3279361628997948</v>
      </c>
      <c r="J12" s="9">
        <f t="shared" si="4"/>
        <v>2.0845525736421147</v>
      </c>
      <c r="L12" s="9">
        <f t="shared" si="5"/>
        <v>-0.24709936924634693</v>
      </c>
      <c r="M12" s="9">
        <f t="shared" si="6"/>
        <v>0.2145862943455118</v>
      </c>
    </row>
    <row r="13" spans="1:13" ht="11.25">
      <c r="A13" s="7" t="s">
        <v>4</v>
      </c>
      <c r="B13" s="19">
        <f t="shared" si="0"/>
        <v>4677</v>
      </c>
      <c r="C13" s="2">
        <f t="shared" si="2"/>
        <v>4142</v>
      </c>
      <c r="D13" s="10">
        <v>2119</v>
      </c>
      <c r="E13" s="10">
        <v>2023</v>
      </c>
      <c r="F13" s="2">
        <f t="shared" si="1"/>
        <v>535</v>
      </c>
      <c r="G13" s="10">
        <v>275</v>
      </c>
      <c r="H13" s="10">
        <v>260</v>
      </c>
      <c r="I13" s="9">
        <f t="shared" si="3"/>
        <v>-1.968434448996275</v>
      </c>
      <c r="J13" s="9">
        <f t="shared" si="4"/>
        <v>1.87925572926827</v>
      </c>
      <c r="L13" s="9">
        <f t="shared" si="5"/>
        <v>-0.25545987422084737</v>
      </c>
      <c r="M13" s="9">
        <f t="shared" si="6"/>
        <v>0.2415256992633466</v>
      </c>
    </row>
    <row r="14" spans="1:13" ht="11.25">
      <c r="A14" s="7" t="s">
        <v>8</v>
      </c>
      <c r="B14" s="19">
        <f t="shared" si="0"/>
        <v>4800</v>
      </c>
      <c r="C14" s="2">
        <f t="shared" si="2"/>
        <v>3997</v>
      </c>
      <c r="D14" s="10">
        <v>2067</v>
      </c>
      <c r="E14" s="10">
        <v>1930</v>
      </c>
      <c r="F14" s="2">
        <f t="shared" si="1"/>
        <v>803</v>
      </c>
      <c r="G14" s="10">
        <v>376</v>
      </c>
      <c r="H14" s="10">
        <v>427</v>
      </c>
      <c r="I14" s="9">
        <f t="shared" si="3"/>
        <v>-1.9201293091436054</v>
      </c>
      <c r="J14" s="9">
        <f t="shared" si="4"/>
        <v>1.792863844531765</v>
      </c>
      <c r="L14" s="9">
        <f t="shared" si="5"/>
        <v>-0.3492833189346859</v>
      </c>
      <c r="M14" s="9">
        <f t="shared" si="6"/>
        <v>0.3966595137901885</v>
      </c>
    </row>
    <row r="15" spans="1:13" ht="11.25">
      <c r="A15" s="7" t="s">
        <v>9</v>
      </c>
      <c r="B15" s="19">
        <f t="shared" si="0"/>
        <v>6439</v>
      </c>
      <c r="C15" s="2">
        <f t="shared" si="2"/>
        <v>5185</v>
      </c>
      <c r="D15" s="10">
        <v>2541</v>
      </c>
      <c r="E15" s="10">
        <v>2644</v>
      </c>
      <c r="F15" s="2">
        <f t="shared" si="1"/>
        <v>1254</v>
      </c>
      <c r="G15" s="10">
        <v>543</v>
      </c>
      <c r="H15" s="10">
        <v>711</v>
      </c>
      <c r="I15" s="9">
        <f t="shared" si="3"/>
        <v>-2.36044923780063</v>
      </c>
      <c r="J15" s="9">
        <f t="shared" si="4"/>
        <v>2.4561305725088016</v>
      </c>
      <c r="L15" s="9">
        <f t="shared" si="5"/>
        <v>-0.5044171334615277</v>
      </c>
      <c r="M15" s="9">
        <f t="shared" si="6"/>
        <v>0.6604798929855363</v>
      </c>
    </row>
    <row r="16" spans="1:13" ht="11.25">
      <c r="A16" s="7" t="s">
        <v>10</v>
      </c>
      <c r="B16" s="19">
        <f t="shared" si="0"/>
        <v>8463</v>
      </c>
      <c r="C16" s="2">
        <f t="shared" si="2"/>
        <v>6800</v>
      </c>
      <c r="D16" s="10">
        <v>3306</v>
      </c>
      <c r="E16" s="10">
        <v>3494</v>
      </c>
      <c r="F16" s="2">
        <f t="shared" si="1"/>
        <v>1663</v>
      </c>
      <c r="G16" s="10">
        <v>750</v>
      </c>
      <c r="H16" s="10">
        <v>913</v>
      </c>
      <c r="I16" s="9">
        <f t="shared" si="3"/>
        <v>-3.0710921606331687</v>
      </c>
      <c r="J16" s="9">
        <f t="shared" si="4"/>
        <v>3.245733820100512</v>
      </c>
      <c r="L16" s="9">
        <f t="shared" si="5"/>
        <v>-0.6967087478750383</v>
      </c>
      <c r="M16" s="9">
        <f t="shared" si="6"/>
        <v>0.8481267824132133</v>
      </c>
    </row>
    <row r="17" spans="1:13" ht="11.25">
      <c r="A17" s="7" t="s">
        <v>11</v>
      </c>
      <c r="B17" s="19">
        <f t="shared" si="0"/>
        <v>11646</v>
      </c>
      <c r="C17" s="2">
        <f t="shared" si="2"/>
        <v>9968</v>
      </c>
      <c r="D17" s="10">
        <v>4836</v>
      </c>
      <c r="E17" s="10">
        <v>5132</v>
      </c>
      <c r="F17" s="2">
        <f t="shared" si="1"/>
        <v>1678</v>
      </c>
      <c r="G17" s="10">
        <v>850</v>
      </c>
      <c r="H17" s="10">
        <v>828</v>
      </c>
      <c r="I17" s="9">
        <f t="shared" si="3"/>
        <v>-4.492378006298247</v>
      </c>
      <c r="J17" s="9">
        <f t="shared" si="4"/>
        <v>4.767345725459596</v>
      </c>
      <c r="L17" s="9">
        <f t="shared" si="5"/>
        <v>-0.7896032475917102</v>
      </c>
      <c r="M17" s="9">
        <f t="shared" si="6"/>
        <v>0.7691664576540423</v>
      </c>
    </row>
    <row r="18" spans="1:13" ht="11.25">
      <c r="A18" s="7" t="s">
        <v>12</v>
      </c>
      <c r="B18" s="19">
        <f t="shared" si="0"/>
        <v>11972</v>
      </c>
      <c r="C18" s="2">
        <f t="shared" si="2"/>
        <v>10598</v>
      </c>
      <c r="D18" s="10">
        <v>5397</v>
      </c>
      <c r="E18" s="10">
        <v>5201</v>
      </c>
      <c r="F18" s="2">
        <f t="shared" si="1"/>
        <v>1374</v>
      </c>
      <c r="G18" s="10">
        <v>695</v>
      </c>
      <c r="H18" s="10">
        <v>679</v>
      </c>
      <c r="I18" s="9">
        <f t="shared" si="3"/>
        <v>-5.013516149708776</v>
      </c>
      <c r="J18" s="9">
        <f t="shared" si="4"/>
        <v>4.831442930264099</v>
      </c>
      <c r="L18" s="9">
        <f t="shared" si="5"/>
        <v>-0.6456167730308688</v>
      </c>
      <c r="M18" s="9">
        <f t="shared" si="6"/>
        <v>0.6307536530762013</v>
      </c>
    </row>
    <row r="19" spans="1:13" ht="11.25">
      <c r="A19" s="7" t="s">
        <v>13</v>
      </c>
      <c r="B19" s="19">
        <f t="shared" si="0"/>
        <v>8290</v>
      </c>
      <c r="C19" s="2">
        <f t="shared" si="2"/>
        <v>7322</v>
      </c>
      <c r="D19" s="10">
        <v>3633</v>
      </c>
      <c r="E19" s="10">
        <v>3689</v>
      </c>
      <c r="F19" s="2">
        <f t="shared" si="1"/>
        <v>968</v>
      </c>
      <c r="G19" s="10">
        <v>491</v>
      </c>
      <c r="H19" s="10">
        <v>477</v>
      </c>
      <c r="I19" s="9">
        <f t="shared" si="3"/>
        <v>-3.374857174706686</v>
      </c>
      <c r="J19" s="9">
        <f t="shared" si="4"/>
        <v>3.426878094548022</v>
      </c>
      <c r="L19" s="9">
        <f t="shared" si="5"/>
        <v>-0.4561119936088584</v>
      </c>
      <c r="M19" s="9">
        <f t="shared" si="6"/>
        <v>0.4431067636485243</v>
      </c>
    </row>
    <row r="20" spans="1:13" ht="11.25">
      <c r="A20" s="7" t="s">
        <v>14</v>
      </c>
      <c r="B20" s="19">
        <f t="shared" si="0"/>
        <v>7175</v>
      </c>
      <c r="C20" s="2">
        <f t="shared" si="2"/>
        <v>6463</v>
      </c>
      <c r="D20" s="10">
        <v>3116</v>
      </c>
      <c r="E20" s="10">
        <v>3347</v>
      </c>
      <c r="F20" s="2">
        <f t="shared" si="1"/>
        <v>712</v>
      </c>
      <c r="G20" s="10">
        <v>320</v>
      </c>
      <c r="H20" s="10">
        <v>392</v>
      </c>
      <c r="I20" s="9">
        <f t="shared" si="3"/>
        <v>-2.8945926111714924</v>
      </c>
      <c r="J20" s="9">
        <f t="shared" si="4"/>
        <v>3.1091789055170045</v>
      </c>
      <c r="L20" s="9">
        <f t="shared" si="5"/>
        <v>-0.29726239909334967</v>
      </c>
      <c r="M20" s="9">
        <f t="shared" si="6"/>
        <v>0.3641464388893534</v>
      </c>
    </row>
    <row r="21" spans="1:13" ht="11.25">
      <c r="A21" s="7" t="s">
        <v>15</v>
      </c>
      <c r="B21" s="19">
        <f t="shared" si="0"/>
        <v>6218</v>
      </c>
      <c r="C21" s="2">
        <f t="shared" si="2"/>
        <v>5754</v>
      </c>
      <c r="D21" s="10">
        <v>2704</v>
      </c>
      <c r="E21" s="10">
        <v>3050</v>
      </c>
      <c r="F21" s="2">
        <f t="shared" si="1"/>
        <v>464</v>
      </c>
      <c r="G21" s="10">
        <v>195</v>
      </c>
      <c r="H21" s="10">
        <v>269</v>
      </c>
      <c r="I21" s="9">
        <f t="shared" si="3"/>
        <v>-2.511867272338805</v>
      </c>
      <c r="J21" s="9">
        <f t="shared" si="4"/>
        <v>2.8332822413584893</v>
      </c>
      <c r="L21" s="9">
        <f t="shared" si="5"/>
        <v>-0.18114427444750997</v>
      </c>
      <c r="M21" s="9">
        <f t="shared" si="6"/>
        <v>0.24988620423784708</v>
      </c>
    </row>
    <row r="22" spans="1:13" ht="11.25">
      <c r="A22" s="7" t="s">
        <v>16</v>
      </c>
      <c r="B22" s="19">
        <f t="shared" si="0"/>
        <v>4677</v>
      </c>
      <c r="C22" s="2">
        <f t="shared" si="2"/>
        <v>4345</v>
      </c>
      <c r="D22" s="10">
        <v>1988</v>
      </c>
      <c r="E22" s="10">
        <v>2357</v>
      </c>
      <c r="F22" s="2">
        <f t="shared" si="1"/>
        <v>332</v>
      </c>
      <c r="G22" s="10">
        <v>135</v>
      </c>
      <c r="H22" s="10">
        <v>197</v>
      </c>
      <c r="I22" s="9">
        <f t="shared" si="3"/>
        <v>-1.846742654367435</v>
      </c>
      <c r="J22" s="9">
        <f t="shared" si="4"/>
        <v>2.1895233583219538</v>
      </c>
      <c r="L22" s="9">
        <f t="shared" si="5"/>
        <v>-0.1254075746175069</v>
      </c>
      <c r="M22" s="9">
        <f t="shared" si="6"/>
        <v>0.1830021644418434</v>
      </c>
    </row>
    <row r="23" spans="1:13" ht="11.25">
      <c r="A23" s="7" t="s">
        <v>17</v>
      </c>
      <c r="B23" s="19">
        <f t="shared" si="0"/>
        <v>4005</v>
      </c>
      <c r="C23" s="2">
        <f t="shared" si="2"/>
        <v>3808</v>
      </c>
      <c r="D23" s="10">
        <v>1763</v>
      </c>
      <c r="E23" s="10">
        <v>2045</v>
      </c>
      <c r="F23" s="2">
        <f t="shared" si="1"/>
        <v>197</v>
      </c>
      <c r="G23" s="10">
        <v>73</v>
      </c>
      <c r="H23" s="10">
        <v>124</v>
      </c>
      <c r="I23" s="9">
        <f t="shared" si="3"/>
        <v>-1.6377300300049233</v>
      </c>
      <c r="J23" s="9">
        <f t="shared" si="4"/>
        <v>1.8996925192059377</v>
      </c>
      <c r="L23" s="9">
        <f t="shared" si="5"/>
        <v>-0.0678129847931704</v>
      </c>
      <c r="M23" s="9">
        <f t="shared" si="6"/>
        <v>0.115189179648673</v>
      </c>
    </row>
    <row r="24" spans="1:13" ht="11.25">
      <c r="A24" s="7" t="s">
        <v>18</v>
      </c>
      <c r="B24" s="19">
        <f t="shared" si="0"/>
        <v>3112</v>
      </c>
      <c r="C24" s="2">
        <f t="shared" si="2"/>
        <v>3025</v>
      </c>
      <c r="D24" s="10">
        <v>1403</v>
      </c>
      <c r="E24" s="10">
        <v>1622</v>
      </c>
      <c r="F24" s="2">
        <f t="shared" si="1"/>
        <v>87</v>
      </c>
      <c r="G24" s="10">
        <v>34</v>
      </c>
      <c r="H24" s="10">
        <v>53</v>
      </c>
      <c r="I24" s="9">
        <f t="shared" si="3"/>
        <v>-1.303309831024905</v>
      </c>
      <c r="J24" s="9">
        <f t="shared" si="4"/>
        <v>1.5067487854044164</v>
      </c>
      <c r="L24" s="9">
        <f t="shared" si="5"/>
        <v>-0.031584129903668406</v>
      </c>
      <c r="M24" s="9">
        <f t="shared" si="6"/>
        <v>0.04923408484983604</v>
      </c>
    </row>
    <row r="25" spans="1:13" ht="11.25">
      <c r="A25" s="8" t="s">
        <v>19</v>
      </c>
      <c r="B25" s="19">
        <f t="shared" si="0"/>
        <v>2256</v>
      </c>
      <c r="C25" s="2">
        <f t="shared" si="2"/>
        <v>2188</v>
      </c>
      <c r="D25" s="10">
        <v>929</v>
      </c>
      <c r="E25" s="10">
        <v>1259</v>
      </c>
      <c r="F25" s="2">
        <f t="shared" si="1"/>
        <v>68</v>
      </c>
      <c r="G25" s="10">
        <v>22</v>
      </c>
      <c r="H25" s="10">
        <v>46</v>
      </c>
      <c r="I25" s="9">
        <f t="shared" si="3"/>
        <v>-0.8629899023678809</v>
      </c>
      <c r="J25" s="9">
        <f t="shared" si="4"/>
        <v>1.1695417514328976</v>
      </c>
      <c r="L25" s="9">
        <f t="shared" si="5"/>
        <v>-0.02043678993766779</v>
      </c>
      <c r="M25" s="9">
        <f t="shared" si="6"/>
        <v>0.04273146986966902</v>
      </c>
    </row>
    <row r="26" spans="1:13" ht="11.25">
      <c r="A26" s="8" t="s">
        <v>20</v>
      </c>
      <c r="B26" s="19">
        <f t="shared" si="0"/>
        <v>2032</v>
      </c>
      <c r="C26" s="2">
        <f t="shared" si="2"/>
        <v>2005</v>
      </c>
      <c r="D26" s="10">
        <v>777</v>
      </c>
      <c r="E26" s="10">
        <v>1228</v>
      </c>
      <c r="F26" s="2">
        <f t="shared" si="1"/>
        <v>27</v>
      </c>
      <c r="G26" s="10">
        <v>7</v>
      </c>
      <c r="H26" s="10">
        <v>20</v>
      </c>
      <c r="I26" s="9">
        <f t="shared" si="3"/>
        <v>-0.7217902627985398</v>
      </c>
      <c r="J26" s="9">
        <f t="shared" si="4"/>
        <v>1.1407444565207294</v>
      </c>
      <c r="L26" s="9">
        <f t="shared" si="5"/>
        <v>-0.006502614980167024</v>
      </c>
      <c r="M26" s="9">
        <f t="shared" si="6"/>
        <v>0.018578899943334354</v>
      </c>
    </row>
    <row r="27" spans="1:13" ht="11.25">
      <c r="A27" s="8" t="s">
        <v>75</v>
      </c>
      <c r="B27" s="19">
        <f t="shared" si="0"/>
        <v>1257</v>
      </c>
      <c r="C27" s="2">
        <f t="shared" si="2"/>
        <v>1245</v>
      </c>
      <c r="D27" s="10">
        <v>420</v>
      </c>
      <c r="E27" s="10">
        <v>825</v>
      </c>
      <c r="F27" s="2">
        <f t="shared" si="1"/>
        <v>12</v>
      </c>
      <c r="G27" s="10">
        <v>6</v>
      </c>
      <c r="H27" s="10">
        <v>6</v>
      </c>
      <c r="I27" s="9">
        <f t="shared" si="3"/>
        <v>-0.39015689881002147</v>
      </c>
      <c r="J27" s="9">
        <f t="shared" si="4"/>
        <v>0.7663796226625421</v>
      </c>
      <c r="L27" s="9">
        <f t="shared" si="5"/>
        <v>-0.005573669983000307</v>
      </c>
      <c r="M27" s="9">
        <f t="shared" si="6"/>
        <v>0.005573669983000307</v>
      </c>
    </row>
    <row r="28" spans="1:13" ht="11.25">
      <c r="A28" s="8" t="s">
        <v>76</v>
      </c>
      <c r="B28" s="19">
        <f t="shared" si="0"/>
        <v>515</v>
      </c>
      <c r="C28" s="2">
        <f t="shared" si="2"/>
        <v>503</v>
      </c>
      <c r="D28" s="10">
        <v>132</v>
      </c>
      <c r="E28" s="10">
        <v>371</v>
      </c>
      <c r="F28" s="2">
        <f t="shared" si="1"/>
        <v>12</v>
      </c>
      <c r="G28" s="10">
        <v>5</v>
      </c>
      <c r="H28" s="10">
        <v>7</v>
      </c>
      <c r="I28" s="9">
        <f t="shared" si="3"/>
        <v>-0.12262073962600675</v>
      </c>
      <c r="J28" s="9">
        <f t="shared" si="4"/>
        <v>0.34463859394885227</v>
      </c>
      <c r="L28" s="9">
        <f t="shared" si="5"/>
        <v>-0.004644724985833589</v>
      </c>
      <c r="M28" s="9">
        <f t="shared" si="6"/>
        <v>0.006502614980167024</v>
      </c>
    </row>
    <row r="29" spans="1:13" ht="11.25">
      <c r="A29" s="8" t="s">
        <v>77</v>
      </c>
      <c r="B29" s="19">
        <f t="shared" si="0"/>
        <v>118</v>
      </c>
      <c r="C29" s="2">
        <f t="shared" si="2"/>
        <v>117</v>
      </c>
      <c r="D29" s="10">
        <v>35</v>
      </c>
      <c r="E29" s="10">
        <v>82</v>
      </c>
      <c r="F29" s="2">
        <f t="shared" si="1"/>
        <v>1</v>
      </c>
      <c r="G29" s="10">
        <v>0</v>
      </c>
      <c r="H29" s="10">
        <v>1</v>
      </c>
      <c r="I29" s="9">
        <f t="shared" si="3"/>
        <v>-0.03251307490083512</v>
      </c>
      <c r="J29" s="9">
        <f t="shared" si="4"/>
        <v>0.07617348976767085</v>
      </c>
      <c r="L29" s="9">
        <f t="shared" si="5"/>
        <v>0</v>
      </c>
      <c r="M29" s="9">
        <f t="shared" si="6"/>
        <v>0.0009289449971667178</v>
      </c>
    </row>
    <row r="30" spans="1:13" ht="11.25">
      <c r="A30" s="8" t="s">
        <v>78</v>
      </c>
      <c r="B30" s="19">
        <f t="shared" si="0"/>
        <v>14</v>
      </c>
      <c r="C30" s="2">
        <f t="shared" si="2"/>
        <v>13</v>
      </c>
      <c r="D30" s="1">
        <v>1</v>
      </c>
      <c r="E30" s="1">
        <v>12</v>
      </c>
      <c r="F30" s="2">
        <f t="shared" si="1"/>
        <v>1</v>
      </c>
      <c r="G30" s="10">
        <v>0</v>
      </c>
      <c r="H30" s="10">
        <v>1</v>
      </c>
      <c r="I30" s="9">
        <f t="shared" si="3"/>
        <v>-0.0009289449971667178</v>
      </c>
      <c r="J30" s="9">
        <f t="shared" si="4"/>
        <v>0.011147339966000614</v>
      </c>
      <c r="L30" s="9">
        <f t="shared" si="5"/>
        <v>0</v>
      </c>
      <c r="M30" s="9">
        <f t="shared" si="6"/>
        <v>0.0009289449971667178</v>
      </c>
    </row>
    <row r="31" spans="1:8" ht="11.25">
      <c r="A31" s="8" t="s">
        <v>87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91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85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84</v>
      </c>
      <c r="F65" s="15" t="s">
        <v>52</v>
      </c>
    </row>
    <row r="67" spans="1:6" ht="11.25">
      <c r="A67" s="1" t="s">
        <v>83</v>
      </c>
      <c r="E67" s="9">
        <f>+F8*100/B8</f>
        <v>11.263458090646452</v>
      </c>
      <c r="F67" s="9">
        <f>+E67*100/MM!E67</f>
        <v>85.84969385790204</v>
      </c>
    </row>
    <row r="68" spans="1:6" ht="11.25">
      <c r="A68" s="1" t="s">
        <v>45</v>
      </c>
      <c r="E68" s="9">
        <f>+(SUM(B10:B12)*100/B$8)</f>
        <v>18.56310787838252</v>
      </c>
      <c r="F68" s="9">
        <f>+E68*100/MM!E68</f>
        <v>137.39541724719024</v>
      </c>
    </row>
    <row r="69" spans="1:6" ht="11.25">
      <c r="A69" s="1" t="s">
        <v>46</v>
      </c>
      <c r="E69" s="9">
        <f>+(SUM(B23:B30)*100/B$8)</f>
        <v>12.363328967291846</v>
      </c>
      <c r="F69" s="9">
        <f>+E69*100/MM!E69</f>
        <v>60.64674315492402</v>
      </c>
    </row>
    <row r="70" spans="1:6" ht="11.25">
      <c r="A70" s="1" t="s">
        <v>47</v>
      </c>
      <c r="E70" s="9">
        <f>+(SUM(B26:B30)*100/B$8)</f>
        <v>3.656327508848201</v>
      </c>
      <c r="F70" s="9">
        <f>+E70*100/MM!E70</f>
        <v>49.55357202801877</v>
      </c>
    </row>
    <row r="71" spans="1:6" ht="11.25">
      <c r="A71" s="1" t="s">
        <v>48</v>
      </c>
      <c r="E71" s="9">
        <f>SUM(B10:B12)*100/SUM(B23:B30)</f>
        <v>150.14651739424448</v>
      </c>
      <c r="F71" s="9">
        <f>+E71*100/MM!E71</f>
        <v>226.5503637948196</v>
      </c>
    </row>
    <row r="72" spans="1:6" ht="11.25">
      <c r="A72" s="1" t="s">
        <v>49</v>
      </c>
      <c r="E72" s="9">
        <f>+B10*100/B11</f>
        <v>111.42037302725969</v>
      </c>
      <c r="F72" s="9">
        <f>+E72*100/MM!E72</f>
        <v>114.61811059054205</v>
      </c>
    </row>
    <row r="74" ht="11.25">
      <c r="A74" s="1" t="s">
        <v>50</v>
      </c>
    </row>
    <row r="75" ht="11.25">
      <c r="A75" s="1" t="s">
        <v>51</v>
      </c>
    </row>
    <row r="77" ht="11.25">
      <c r="A77" s="1" t="s">
        <v>90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49">
      <selection activeCell="H66" sqref="H66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42</v>
      </c>
    </row>
    <row r="2" spans="1:7" ht="12" thickBot="1">
      <c r="A2" s="11" t="s">
        <v>79</v>
      </c>
      <c r="B2" s="11"/>
      <c r="G2" s="21" t="s">
        <v>86</v>
      </c>
    </row>
    <row r="3" spans="1:9" ht="11.25">
      <c r="A3" s="11" t="s">
        <v>92</v>
      </c>
      <c r="B3" s="11"/>
      <c r="I3" s="36" t="s">
        <v>89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70962</v>
      </c>
      <c r="C8" s="2">
        <f>+D8+E8</f>
        <v>62837</v>
      </c>
      <c r="D8" s="2">
        <f>SUM(D10:D31)</f>
        <v>30485</v>
      </c>
      <c r="E8" s="2">
        <f>SUM(E10:E31)</f>
        <v>32352</v>
      </c>
      <c r="F8" s="2">
        <f>+G8+H8</f>
        <v>8125</v>
      </c>
      <c r="G8" s="2">
        <f>SUM(G10:G31)</f>
        <v>3976</v>
      </c>
      <c r="H8" s="2">
        <f>SUM(H10:H31)</f>
        <v>4149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3275</v>
      </c>
      <c r="C10" s="2">
        <f>+D10+E10</f>
        <v>2778</v>
      </c>
      <c r="D10" s="10">
        <v>1443</v>
      </c>
      <c r="E10" s="10">
        <v>1335</v>
      </c>
      <c r="F10" s="2">
        <f aca="true" t="shared" si="1" ref="F10:F31">+G10+H10</f>
        <v>497</v>
      </c>
      <c r="G10" s="10">
        <v>267</v>
      </c>
      <c r="H10" s="10">
        <v>230</v>
      </c>
      <c r="I10" s="9">
        <f>-D10/$B$8*100</f>
        <v>-2.0334827090555505</v>
      </c>
      <c r="J10" s="9">
        <f>E10/$B$8*100</f>
        <v>1.881288576984865</v>
      </c>
      <c r="L10" s="9">
        <f>-G10/$B$8*100</f>
        <v>-0.376257715396973</v>
      </c>
      <c r="M10" s="9">
        <f>H10/$B$8*100</f>
        <v>0.3241171331134974</v>
      </c>
    </row>
    <row r="11" spans="1:13" ht="11.25">
      <c r="A11" s="7" t="s">
        <v>6</v>
      </c>
      <c r="B11" s="19">
        <f t="shared" si="0"/>
        <v>4716</v>
      </c>
      <c r="C11" s="2">
        <f aca="true" t="shared" si="2" ref="C11:C31">+D11+E11</f>
        <v>4298</v>
      </c>
      <c r="D11" s="10">
        <v>2229</v>
      </c>
      <c r="E11" s="10">
        <v>2069</v>
      </c>
      <c r="F11" s="2">
        <f t="shared" si="1"/>
        <v>418</v>
      </c>
      <c r="G11" s="10">
        <v>201</v>
      </c>
      <c r="H11" s="10">
        <v>217</v>
      </c>
      <c r="I11" s="9">
        <f aca="true" t="shared" si="3" ref="I11:I30">-D11/$B$8*100</f>
        <v>-3.1411177813477638</v>
      </c>
      <c r="J11" s="9">
        <f aca="true" t="shared" si="4" ref="J11:J30">E11/$B$8*100</f>
        <v>2.9156449930948956</v>
      </c>
      <c r="L11" s="9">
        <f aca="true" t="shared" si="5" ref="L11:L30">-G11/$B$8*100</f>
        <v>-0.2832501902426651</v>
      </c>
      <c r="M11" s="9">
        <f aca="true" t="shared" si="6" ref="M11:M30">H11/$B$8*100</f>
        <v>0.30579746906795185</v>
      </c>
    </row>
    <row r="12" spans="1:13" ht="11.25">
      <c r="A12" s="7" t="s">
        <v>7</v>
      </c>
      <c r="B12" s="19">
        <f t="shared" si="0"/>
        <v>4808</v>
      </c>
      <c r="C12" s="2">
        <f t="shared" si="2"/>
        <v>4477</v>
      </c>
      <c r="D12" s="10">
        <v>2245</v>
      </c>
      <c r="E12" s="10">
        <v>2232</v>
      </c>
      <c r="F12" s="2">
        <f t="shared" si="1"/>
        <v>331</v>
      </c>
      <c r="G12" s="10">
        <v>166</v>
      </c>
      <c r="H12" s="10">
        <v>165</v>
      </c>
      <c r="I12" s="9">
        <f t="shared" si="3"/>
        <v>-3.16366506017305</v>
      </c>
      <c r="J12" s="9">
        <f t="shared" si="4"/>
        <v>3.1453453961275053</v>
      </c>
      <c r="L12" s="9">
        <f t="shared" si="5"/>
        <v>-0.2339280178123503</v>
      </c>
      <c r="M12" s="9">
        <f t="shared" si="6"/>
        <v>0.23251881288576987</v>
      </c>
    </row>
    <row r="13" spans="1:13" ht="11.25">
      <c r="A13" s="7" t="s">
        <v>4</v>
      </c>
      <c r="B13" s="19">
        <f t="shared" si="0"/>
        <v>3986</v>
      </c>
      <c r="C13" s="2">
        <f t="shared" si="2"/>
        <v>3601</v>
      </c>
      <c r="D13" s="10">
        <v>1858</v>
      </c>
      <c r="E13" s="10">
        <v>1743</v>
      </c>
      <c r="F13" s="2">
        <f t="shared" si="1"/>
        <v>385</v>
      </c>
      <c r="G13" s="10">
        <v>203</v>
      </c>
      <c r="H13" s="10">
        <v>182</v>
      </c>
      <c r="I13" s="9">
        <f t="shared" si="3"/>
        <v>-2.6183027535864265</v>
      </c>
      <c r="J13" s="9">
        <f t="shared" si="4"/>
        <v>2.456244187029678</v>
      </c>
      <c r="L13" s="9">
        <f t="shared" si="5"/>
        <v>-0.28606860009582596</v>
      </c>
      <c r="M13" s="9">
        <f t="shared" si="6"/>
        <v>0.256475296637637</v>
      </c>
    </row>
    <row r="14" spans="1:13" ht="11.25">
      <c r="A14" s="7" t="s">
        <v>8</v>
      </c>
      <c r="B14" s="19">
        <f t="shared" si="0"/>
        <v>3638</v>
      </c>
      <c r="C14" s="2">
        <f t="shared" si="2"/>
        <v>3020</v>
      </c>
      <c r="D14" s="10">
        <v>1516</v>
      </c>
      <c r="E14" s="10">
        <v>1504</v>
      </c>
      <c r="F14" s="2">
        <f t="shared" si="1"/>
        <v>618</v>
      </c>
      <c r="G14" s="10">
        <v>285</v>
      </c>
      <c r="H14" s="10">
        <v>333</v>
      </c>
      <c r="I14" s="9">
        <f t="shared" si="3"/>
        <v>-2.136354668695922</v>
      </c>
      <c r="J14" s="9">
        <f t="shared" si="4"/>
        <v>2.119444209576957</v>
      </c>
      <c r="L14" s="9">
        <f t="shared" si="5"/>
        <v>-0.4016234040754207</v>
      </c>
      <c r="M14" s="9">
        <f t="shared" si="6"/>
        <v>0.46926524055128094</v>
      </c>
    </row>
    <row r="15" spans="1:13" ht="11.25">
      <c r="A15" s="7" t="s">
        <v>9</v>
      </c>
      <c r="B15" s="19">
        <f t="shared" si="0"/>
        <v>3447</v>
      </c>
      <c r="C15" s="2">
        <f t="shared" si="2"/>
        <v>2656</v>
      </c>
      <c r="D15" s="10">
        <v>1391</v>
      </c>
      <c r="E15" s="10">
        <v>1265</v>
      </c>
      <c r="F15" s="2">
        <f t="shared" si="1"/>
        <v>791</v>
      </c>
      <c r="G15" s="10">
        <v>389</v>
      </c>
      <c r="H15" s="10">
        <v>402</v>
      </c>
      <c r="I15" s="9">
        <f t="shared" si="3"/>
        <v>-1.960204052873369</v>
      </c>
      <c r="J15" s="9">
        <f t="shared" si="4"/>
        <v>1.7826442321242353</v>
      </c>
      <c r="L15" s="9">
        <f t="shared" si="5"/>
        <v>-0.5481807164397847</v>
      </c>
      <c r="M15" s="9">
        <f t="shared" si="6"/>
        <v>0.5665003804853302</v>
      </c>
    </row>
    <row r="16" spans="1:13" ht="11.25">
      <c r="A16" s="7" t="s">
        <v>10</v>
      </c>
      <c r="B16" s="19">
        <f t="shared" si="0"/>
        <v>3593</v>
      </c>
      <c r="C16" s="2">
        <f t="shared" si="2"/>
        <v>2584</v>
      </c>
      <c r="D16" s="10">
        <v>1281</v>
      </c>
      <c r="E16" s="10">
        <v>1303</v>
      </c>
      <c r="F16" s="2">
        <f t="shared" si="1"/>
        <v>1009</v>
      </c>
      <c r="G16" s="10">
        <v>461</v>
      </c>
      <c r="H16" s="10">
        <v>548</v>
      </c>
      <c r="I16" s="9">
        <f t="shared" si="3"/>
        <v>-1.8051915109495225</v>
      </c>
      <c r="J16" s="9">
        <f t="shared" si="4"/>
        <v>1.8361940193342914</v>
      </c>
      <c r="L16" s="9">
        <f t="shared" si="5"/>
        <v>-0.6496434711535752</v>
      </c>
      <c r="M16" s="9">
        <f t="shared" si="6"/>
        <v>0.772244299766072</v>
      </c>
    </row>
    <row r="17" spans="1:13" ht="11.25">
      <c r="A17" s="7" t="s">
        <v>11</v>
      </c>
      <c r="B17" s="19">
        <f t="shared" si="0"/>
        <v>4703</v>
      </c>
      <c r="C17" s="2">
        <f t="shared" si="2"/>
        <v>3612</v>
      </c>
      <c r="D17" s="10">
        <v>1718</v>
      </c>
      <c r="E17" s="10">
        <v>1894</v>
      </c>
      <c r="F17" s="2">
        <f t="shared" si="1"/>
        <v>1091</v>
      </c>
      <c r="G17" s="10">
        <v>528</v>
      </c>
      <c r="H17" s="10">
        <v>563</v>
      </c>
      <c r="I17" s="9">
        <f t="shared" si="3"/>
        <v>-2.421014063865167</v>
      </c>
      <c r="J17" s="9">
        <f t="shared" si="4"/>
        <v>2.669034130943322</v>
      </c>
      <c r="L17" s="9">
        <f t="shared" si="5"/>
        <v>-0.7440602012344635</v>
      </c>
      <c r="M17" s="9">
        <f t="shared" si="6"/>
        <v>0.7933823736647784</v>
      </c>
    </row>
    <row r="18" spans="1:13" ht="11.25">
      <c r="A18" s="7" t="s">
        <v>12</v>
      </c>
      <c r="B18" s="19">
        <f t="shared" si="0"/>
        <v>7254</v>
      </c>
      <c r="C18" s="2">
        <f t="shared" si="2"/>
        <v>6330</v>
      </c>
      <c r="D18" s="10">
        <v>2991</v>
      </c>
      <c r="E18" s="10">
        <v>3339</v>
      </c>
      <c r="F18" s="2">
        <f t="shared" si="1"/>
        <v>924</v>
      </c>
      <c r="G18" s="10">
        <v>510</v>
      </c>
      <c r="H18" s="10">
        <v>414</v>
      </c>
      <c r="I18" s="9">
        <f t="shared" si="3"/>
        <v>-4.2149319354020465</v>
      </c>
      <c r="J18" s="9">
        <f t="shared" si="4"/>
        <v>4.705335249852034</v>
      </c>
      <c r="L18" s="9">
        <f t="shared" si="5"/>
        <v>-0.7186945125560159</v>
      </c>
      <c r="M18" s="9">
        <f t="shared" si="6"/>
        <v>0.5834108396042953</v>
      </c>
    </row>
    <row r="19" spans="1:13" ht="11.25">
      <c r="A19" s="7" t="s">
        <v>13</v>
      </c>
      <c r="B19" s="19">
        <f t="shared" si="0"/>
        <v>7417</v>
      </c>
      <c r="C19" s="2">
        <f t="shared" si="2"/>
        <v>6688</v>
      </c>
      <c r="D19" s="10">
        <v>3268</v>
      </c>
      <c r="E19" s="10">
        <v>3420</v>
      </c>
      <c r="F19" s="2">
        <f t="shared" si="1"/>
        <v>729</v>
      </c>
      <c r="G19" s="10">
        <v>382</v>
      </c>
      <c r="H19" s="10">
        <v>347</v>
      </c>
      <c r="I19" s="9">
        <f t="shared" si="3"/>
        <v>-4.605281700064824</v>
      </c>
      <c r="J19" s="9">
        <f t="shared" si="4"/>
        <v>4.819480848905048</v>
      </c>
      <c r="L19" s="9">
        <f t="shared" si="5"/>
        <v>-0.5383162819537217</v>
      </c>
      <c r="M19" s="9">
        <f t="shared" si="6"/>
        <v>0.4889941095234069</v>
      </c>
    </row>
    <row r="20" spans="1:13" ht="11.25">
      <c r="A20" s="7" t="s">
        <v>14</v>
      </c>
      <c r="B20" s="19">
        <f t="shared" si="0"/>
        <v>6381</v>
      </c>
      <c r="C20" s="2">
        <f t="shared" si="2"/>
        <v>5876</v>
      </c>
      <c r="D20" s="10">
        <v>2927</v>
      </c>
      <c r="E20" s="10">
        <v>2949</v>
      </c>
      <c r="F20" s="2">
        <f t="shared" si="1"/>
        <v>505</v>
      </c>
      <c r="G20" s="10">
        <v>237</v>
      </c>
      <c r="H20" s="10">
        <v>268</v>
      </c>
      <c r="I20" s="9">
        <f t="shared" si="3"/>
        <v>-4.124742820100899</v>
      </c>
      <c r="J20" s="9">
        <f t="shared" si="4"/>
        <v>4.1557453284856685</v>
      </c>
      <c r="L20" s="9">
        <f t="shared" si="5"/>
        <v>-0.3339815675995603</v>
      </c>
      <c r="M20" s="9">
        <f t="shared" si="6"/>
        <v>0.3776669203235535</v>
      </c>
    </row>
    <row r="21" spans="1:13" ht="11.25">
      <c r="A21" s="7" t="s">
        <v>15</v>
      </c>
      <c r="B21" s="19">
        <f t="shared" si="0"/>
        <v>4549</v>
      </c>
      <c r="C21" s="2">
        <f t="shared" si="2"/>
        <v>4200</v>
      </c>
      <c r="D21" s="10">
        <v>2099</v>
      </c>
      <c r="E21" s="10">
        <v>2101</v>
      </c>
      <c r="F21" s="2">
        <f t="shared" si="1"/>
        <v>349</v>
      </c>
      <c r="G21" s="10">
        <v>153</v>
      </c>
      <c r="H21" s="10">
        <v>196</v>
      </c>
      <c r="I21" s="9">
        <f t="shared" si="3"/>
        <v>-2.9579211408923083</v>
      </c>
      <c r="J21" s="9">
        <f t="shared" si="4"/>
        <v>2.9607395507454695</v>
      </c>
      <c r="L21" s="9">
        <f t="shared" si="5"/>
        <v>-0.21560835376680476</v>
      </c>
      <c r="M21" s="9">
        <f t="shared" si="6"/>
        <v>0.27620416560976296</v>
      </c>
    </row>
    <row r="22" spans="1:13" ht="11.25">
      <c r="A22" s="7" t="s">
        <v>16</v>
      </c>
      <c r="B22" s="19">
        <f t="shared" si="0"/>
        <v>2867</v>
      </c>
      <c r="C22" s="2">
        <f t="shared" si="2"/>
        <v>2645</v>
      </c>
      <c r="D22" s="10">
        <v>1247</v>
      </c>
      <c r="E22" s="10">
        <v>1398</v>
      </c>
      <c r="F22" s="2">
        <f t="shared" si="1"/>
        <v>222</v>
      </c>
      <c r="G22" s="10">
        <v>95</v>
      </c>
      <c r="H22" s="10">
        <v>127</v>
      </c>
      <c r="I22" s="9">
        <f t="shared" si="3"/>
        <v>-1.757278543445788</v>
      </c>
      <c r="J22" s="9">
        <f t="shared" si="4"/>
        <v>1.9700684873594319</v>
      </c>
      <c r="L22" s="9">
        <f t="shared" si="5"/>
        <v>-0.13387446802514022</v>
      </c>
      <c r="M22" s="9">
        <f t="shared" si="6"/>
        <v>0.17896902567571377</v>
      </c>
    </row>
    <row r="23" spans="1:13" ht="11.25">
      <c r="A23" s="7" t="s">
        <v>17</v>
      </c>
      <c r="B23" s="19">
        <f t="shared" si="0"/>
        <v>2259</v>
      </c>
      <c r="C23" s="2">
        <f t="shared" si="2"/>
        <v>2125</v>
      </c>
      <c r="D23" s="10">
        <v>936</v>
      </c>
      <c r="E23" s="10">
        <v>1189</v>
      </c>
      <c r="F23" s="2">
        <f t="shared" si="1"/>
        <v>134</v>
      </c>
      <c r="G23" s="10">
        <v>62</v>
      </c>
      <c r="H23" s="10">
        <v>72</v>
      </c>
      <c r="I23" s="9">
        <f t="shared" si="3"/>
        <v>-1.3190158112792763</v>
      </c>
      <c r="J23" s="9">
        <f t="shared" si="4"/>
        <v>1.6755446577041235</v>
      </c>
      <c r="L23" s="9">
        <f t="shared" si="5"/>
        <v>-0.08737070544798625</v>
      </c>
      <c r="M23" s="9">
        <f t="shared" si="6"/>
        <v>0.10146275471379047</v>
      </c>
    </row>
    <row r="24" spans="1:13" ht="11.25">
      <c r="A24" s="7" t="s">
        <v>18</v>
      </c>
      <c r="B24" s="19">
        <f t="shared" si="0"/>
        <v>2365</v>
      </c>
      <c r="C24" s="2">
        <f t="shared" si="2"/>
        <v>2317</v>
      </c>
      <c r="D24" s="10">
        <v>951</v>
      </c>
      <c r="E24" s="10">
        <v>1366</v>
      </c>
      <c r="F24" s="2">
        <f t="shared" si="1"/>
        <v>48</v>
      </c>
      <c r="G24" s="10">
        <v>11</v>
      </c>
      <c r="H24" s="10">
        <v>37</v>
      </c>
      <c r="I24" s="9">
        <f t="shared" si="3"/>
        <v>-1.3401538851779826</v>
      </c>
      <c r="J24" s="9">
        <f t="shared" si="4"/>
        <v>1.9249739297088582</v>
      </c>
      <c r="L24" s="9">
        <f t="shared" si="5"/>
        <v>-0.015501254192384656</v>
      </c>
      <c r="M24" s="9">
        <f t="shared" si="6"/>
        <v>0.052140582283475664</v>
      </c>
    </row>
    <row r="25" spans="1:13" ht="11.25">
      <c r="A25" s="8" t="s">
        <v>19</v>
      </c>
      <c r="B25" s="19">
        <f t="shared" si="0"/>
        <v>2322</v>
      </c>
      <c r="C25" s="2">
        <f t="shared" si="2"/>
        <v>2278</v>
      </c>
      <c r="D25" s="10">
        <v>1016</v>
      </c>
      <c r="E25" s="10">
        <v>1262</v>
      </c>
      <c r="F25" s="2">
        <f t="shared" si="1"/>
        <v>44</v>
      </c>
      <c r="G25" s="10">
        <v>14</v>
      </c>
      <c r="H25" s="10">
        <v>30</v>
      </c>
      <c r="I25" s="9">
        <f t="shared" si="3"/>
        <v>-1.4317522054057101</v>
      </c>
      <c r="J25" s="9">
        <f t="shared" si="4"/>
        <v>1.7784166173444942</v>
      </c>
      <c r="L25" s="9">
        <f t="shared" si="5"/>
        <v>-0.01972886897212593</v>
      </c>
      <c r="M25" s="9">
        <f t="shared" si="6"/>
        <v>0.0422761477974127</v>
      </c>
    </row>
    <row r="26" spans="1:13" ht="11.25">
      <c r="A26" s="8" t="s">
        <v>20</v>
      </c>
      <c r="B26" s="19">
        <f t="shared" si="0"/>
        <v>1910</v>
      </c>
      <c r="C26" s="2">
        <f t="shared" si="2"/>
        <v>1891</v>
      </c>
      <c r="D26" s="10">
        <v>816</v>
      </c>
      <c r="E26" s="10">
        <v>1075</v>
      </c>
      <c r="F26" s="2">
        <f t="shared" si="1"/>
        <v>19</v>
      </c>
      <c r="G26" s="10">
        <v>8</v>
      </c>
      <c r="H26" s="10">
        <v>11</v>
      </c>
      <c r="I26" s="9">
        <f t="shared" si="3"/>
        <v>-1.1499112200896255</v>
      </c>
      <c r="J26" s="9">
        <f t="shared" si="4"/>
        <v>1.514895296073955</v>
      </c>
      <c r="L26" s="9">
        <f t="shared" si="5"/>
        <v>-0.011273639412643387</v>
      </c>
      <c r="M26" s="9">
        <f t="shared" si="6"/>
        <v>0.015501254192384656</v>
      </c>
    </row>
    <row r="27" spans="1:13" ht="11.25">
      <c r="A27" s="8" t="s">
        <v>75</v>
      </c>
      <c r="B27" s="19">
        <f t="shared" si="0"/>
        <v>1042</v>
      </c>
      <c r="C27" s="2">
        <f t="shared" si="2"/>
        <v>1034</v>
      </c>
      <c r="D27" s="10">
        <v>432</v>
      </c>
      <c r="E27" s="10">
        <v>602</v>
      </c>
      <c r="F27" s="2">
        <f t="shared" si="1"/>
        <v>8</v>
      </c>
      <c r="G27" s="10">
        <v>3</v>
      </c>
      <c r="H27" s="10">
        <v>5</v>
      </c>
      <c r="I27" s="9">
        <f t="shared" si="3"/>
        <v>-0.6087765282827429</v>
      </c>
      <c r="J27" s="9">
        <f t="shared" si="4"/>
        <v>0.8483413658014148</v>
      </c>
      <c r="L27" s="9">
        <f t="shared" si="5"/>
        <v>-0.00422761477974127</v>
      </c>
      <c r="M27" s="9">
        <f t="shared" si="6"/>
        <v>0.0070460246329021176</v>
      </c>
    </row>
    <row r="28" spans="1:13" ht="11.25">
      <c r="A28" s="8" t="s">
        <v>76</v>
      </c>
      <c r="B28" s="19">
        <f t="shared" si="0"/>
        <v>349</v>
      </c>
      <c r="C28" s="2">
        <f t="shared" si="2"/>
        <v>347</v>
      </c>
      <c r="D28" s="10">
        <v>100</v>
      </c>
      <c r="E28" s="10">
        <v>247</v>
      </c>
      <c r="F28" s="2">
        <f t="shared" si="1"/>
        <v>2</v>
      </c>
      <c r="G28" s="10">
        <v>1</v>
      </c>
      <c r="H28" s="10">
        <v>1</v>
      </c>
      <c r="I28" s="9">
        <f t="shared" si="3"/>
        <v>-0.14092049265804232</v>
      </c>
      <c r="J28" s="9">
        <f t="shared" si="4"/>
        <v>0.3480736168653646</v>
      </c>
      <c r="L28" s="9">
        <f t="shared" si="5"/>
        <v>-0.0014092049265804233</v>
      </c>
      <c r="M28" s="9">
        <f t="shared" si="6"/>
        <v>0.0014092049265804233</v>
      </c>
    </row>
    <row r="29" spans="1:13" ht="11.25">
      <c r="A29" s="8" t="s">
        <v>77</v>
      </c>
      <c r="B29" s="19">
        <f t="shared" si="0"/>
        <v>68</v>
      </c>
      <c r="C29" s="2">
        <f t="shared" si="2"/>
        <v>68</v>
      </c>
      <c r="D29" s="10">
        <v>19</v>
      </c>
      <c r="E29" s="10">
        <v>49</v>
      </c>
      <c r="F29" s="2">
        <f t="shared" si="1"/>
        <v>0</v>
      </c>
      <c r="G29" s="10">
        <v>0</v>
      </c>
      <c r="H29" s="10">
        <v>0</v>
      </c>
      <c r="I29" s="9">
        <f t="shared" si="3"/>
        <v>-0.026774893605028043</v>
      </c>
      <c r="J29" s="9">
        <f t="shared" si="4"/>
        <v>0.06905104140244074</v>
      </c>
      <c r="L29" s="9">
        <f t="shared" si="5"/>
        <v>0</v>
      </c>
      <c r="M29" s="9">
        <f t="shared" si="6"/>
        <v>0</v>
      </c>
    </row>
    <row r="30" spans="1:13" ht="11.25">
      <c r="A30" s="8" t="s">
        <v>78</v>
      </c>
      <c r="B30" s="19">
        <f t="shared" si="0"/>
        <v>13</v>
      </c>
      <c r="C30" s="2">
        <f t="shared" si="2"/>
        <v>12</v>
      </c>
      <c r="D30" s="1">
        <v>2</v>
      </c>
      <c r="E30" s="1">
        <v>10</v>
      </c>
      <c r="F30" s="2">
        <f t="shared" si="1"/>
        <v>1</v>
      </c>
      <c r="G30" s="10">
        <v>0</v>
      </c>
      <c r="H30" s="10">
        <v>1</v>
      </c>
      <c r="I30" s="9">
        <f t="shared" si="3"/>
        <v>-0.0028184098531608467</v>
      </c>
      <c r="J30" s="9">
        <f t="shared" si="4"/>
        <v>0.014092049265804235</v>
      </c>
      <c r="L30" s="9">
        <f t="shared" si="5"/>
        <v>0</v>
      </c>
      <c r="M30" s="9">
        <f t="shared" si="6"/>
        <v>0.0014092049265804233</v>
      </c>
    </row>
    <row r="31" spans="1:8" ht="11.25">
      <c r="A31" s="8" t="s">
        <v>87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91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85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84</v>
      </c>
      <c r="F65" s="15" t="s">
        <v>52</v>
      </c>
    </row>
    <row r="67" spans="1:8" ht="11.25">
      <c r="A67" s="1" t="s">
        <v>83</v>
      </c>
      <c r="E67" s="9">
        <f>+F8*100/B8</f>
        <v>11.449790028465939</v>
      </c>
      <c r="F67" s="9">
        <f>+E67*100/MM!E67</f>
        <v>87.26990954024534</v>
      </c>
      <c r="H67" s="9"/>
    </row>
    <row r="68" spans="1:8" ht="11.25">
      <c r="A68" s="1" t="s">
        <v>45</v>
      </c>
      <c r="E68" s="9">
        <f>+(SUM(B10:B12)*100/B$8)</f>
        <v>18.03641385530284</v>
      </c>
      <c r="F68" s="9">
        <f>+E68*100/MM!E68</f>
        <v>133.4970751410763</v>
      </c>
      <c r="H68" s="9"/>
    </row>
    <row r="69" spans="1:8" ht="11.25">
      <c r="A69" s="1" t="s">
        <v>46</v>
      </c>
      <c r="E69" s="9">
        <f>+(SUM(B23:B30)*100/B$8)</f>
        <v>14.554268481722612</v>
      </c>
      <c r="F69" s="9">
        <f>+E69*100/MM!E69</f>
        <v>71.39411923390595</v>
      </c>
      <c r="H69" s="9"/>
    </row>
    <row r="70" spans="1:8" ht="11.25">
      <c r="A70" s="1" t="s">
        <v>47</v>
      </c>
      <c r="E70" s="9">
        <f>+(SUM(B26:B30)*100/B$8)</f>
        <v>4.7659310616949915</v>
      </c>
      <c r="F70" s="9">
        <f>+E70*100/MM!E70</f>
        <v>64.59183636442665</v>
      </c>
      <c r="H70" s="9"/>
    </row>
    <row r="71" spans="1:8" ht="11.25">
      <c r="A71" s="1" t="s">
        <v>48</v>
      </c>
      <c r="E71" s="9">
        <f>SUM(B10:B12)*100/SUM(B23:B30)</f>
        <v>123.92525174283502</v>
      </c>
      <c r="F71" s="9">
        <f>+E71*100/MM!E71</f>
        <v>186.98609433601203</v>
      </c>
      <c r="H71" s="9"/>
    </row>
    <row r="72" spans="1:8" ht="11.25">
      <c r="A72" s="1" t="s">
        <v>49</v>
      </c>
      <c r="E72" s="9">
        <f>+B10*100/B11</f>
        <v>69.44444444444444</v>
      </c>
      <c r="F72" s="9">
        <f>+E72*100/MM!E72</f>
        <v>71.43748308296117</v>
      </c>
      <c r="H72" s="9"/>
    </row>
    <row r="74" ht="11.25">
      <c r="A74" s="1" t="s">
        <v>50</v>
      </c>
    </row>
    <row r="75" ht="11.25">
      <c r="A75" s="1" t="s">
        <v>51</v>
      </c>
    </row>
    <row r="77" ht="11.25">
      <c r="A77" s="1" t="s">
        <v>90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">
      <selection activeCell="F22" sqref="F22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43</v>
      </c>
    </row>
    <row r="2" spans="1:7" ht="12" thickBot="1">
      <c r="A2" s="11" t="s">
        <v>79</v>
      </c>
      <c r="B2" s="11"/>
      <c r="G2" s="21" t="s">
        <v>86</v>
      </c>
    </row>
    <row r="3" spans="1:9" ht="11.25">
      <c r="A3" s="11" t="s">
        <v>92</v>
      </c>
      <c r="B3" s="11"/>
      <c r="I3" s="36" t="s">
        <v>89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156149</v>
      </c>
      <c r="C8" s="2">
        <f>+D8+E8</f>
        <v>138834</v>
      </c>
      <c r="D8" s="2">
        <f>SUM(D10:D31)</f>
        <v>65887</v>
      </c>
      <c r="E8" s="2">
        <f>SUM(E10:E31)</f>
        <v>72947</v>
      </c>
      <c r="F8" s="2">
        <f>+G8+H8</f>
        <v>17315</v>
      </c>
      <c r="G8" s="2">
        <f>SUM(G10:G31)</f>
        <v>8035</v>
      </c>
      <c r="H8" s="2">
        <f>SUM(H10:H31)</f>
        <v>9280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6553</v>
      </c>
      <c r="C10" s="2">
        <f>+D10+E10</f>
        <v>5609</v>
      </c>
      <c r="D10" s="10">
        <v>2917</v>
      </c>
      <c r="E10" s="10">
        <v>2692</v>
      </c>
      <c r="F10" s="2">
        <f aca="true" t="shared" si="1" ref="F10:F31">+G10+H10</f>
        <v>944</v>
      </c>
      <c r="G10" s="10">
        <v>491</v>
      </c>
      <c r="H10" s="10">
        <v>453</v>
      </c>
      <c r="I10" s="9">
        <f>-D10/$B$8*100</f>
        <v>-1.868087531780543</v>
      </c>
      <c r="J10" s="9">
        <f>E10/$B$8*100</f>
        <v>1.723994389973679</v>
      </c>
      <c r="L10" s="9">
        <f>-G10/$B$8*100</f>
        <v>-0.31444325612075646</v>
      </c>
      <c r="M10" s="9">
        <f>H10/$B$8*100</f>
        <v>0.2901075255044861</v>
      </c>
    </row>
    <row r="11" spans="1:13" ht="11.25">
      <c r="A11" s="7" t="s">
        <v>6</v>
      </c>
      <c r="B11" s="19">
        <f t="shared" si="0"/>
        <v>7721</v>
      </c>
      <c r="C11" s="2">
        <f aca="true" t="shared" si="2" ref="C11:C31">+D11+E11</f>
        <v>6951</v>
      </c>
      <c r="D11" s="10">
        <v>3498</v>
      </c>
      <c r="E11" s="10">
        <v>3453</v>
      </c>
      <c r="F11" s="2">
        <f t="shared" si="1"/>
        <v>770</v>
      </c>
      <c r="G11" s="10">
        <v>372</v>
      </c>
      <c r="H11" s="10">
        <v>398</v>
      </c>
      <c r="I11" s="9">
        <f aca="true" t="shared" si="3" ref="I11:I30">-D11/$B$8*100</f>
        <v>-2.240168044624045</v>
      </c>
      <c r="J11" s="9">
        <f aca="true" t="shared" si="4" ref="J11:J30">E11/$B$8*100</f>
        <v>2.211349416262672</v>
      </c>
      <c r="L11" s="9">
        <f aca="true" t="shared" si="5" ref="L11:L30">-G11/$B$8*100</f>
        <v>-0.23823399445401508</v>
      </c>
      <c r="M11" s="9">
        <f aca="true" t="shared" si="6" ref="M11:M30">H11/$B$8*100</f>
        <v>0.2548847575072527</v>
      </c>
    </row>
    <row r="12" spans="1:13" ht="11.25">
      <c r="A12" s="7" t="s">
        <v>7</v>
      </c>
      <c r="B12" s="19">
        <f t="shared" si="0"/>
        <v>8875</v>
      </c>
      <c r="C12" s="2">
        <f t="shared" si="2"/>
        <v>8251</v>
      </c>
      <c r="D12" s="10">
        <v>4237</v>
      </c>
      <c r="E12" s="10">
        <v>4014</v>
      </c>
      <c r="F12" s="2">
        <f t="shared" si="1"/>
        <v>624</v>
      </c>
      <c r="G12" s="10">
        <v>293</v>
      </c>
      <c r="H12" s="10">
        <v>331</v>
      </c>
      <c r="I12" s="9">
        <f t="shared" si="3"/>
        <v>-2.7134339637141447</v>
      </c>
      <c r="J12" s="9">
        <f t="shared" si="4"/>
        <v>2.570621649834453</v>
      </c>
      <c r="L12" s="9">
        <f t="shared" si="5"/>
        <v>-0.18764129133071616</v>
      </c>
      <c r="M12" s="9">
        <f t="shared" si="6"/>
        <v>0.21197702194698653</v>
      </c>
    </row>
    <row r="13" spans="1:13" ht="11.25">
      <c r="A13" s="7" t="s">
        <v>4</v>
      </c>
      <c r="B13" s="19">
        <f t="shared" si="0"/>
        <v>8445</v>
      </c>
      <c r="C13" s="2">
        <f t="shared" si="2"/>
        <v>7715</v>
      </c>
      <c r="D13" s="10">
        <v>3987</v>
      </c>
      <c r="E13" s="10">
        <v>3728</v>
      </c>
      <c r="F13" s="2">
        <f t="shared" si="1"/>
        <v>730</v>
      </c>
      <c r="G13" s="10">
        <v>361</v>
      </c>
      <c r="H13" s="10">
        <v>369</v>
      </c>
      <c r="I13" s="9">
        <f t="shared" si="3"/>
        <v>-2.5533304728176294</v>
      </c>
      <c r="J13" s="9">
        <f t="shared" si="4"/>
        <v>2.3874632562488394</v>
      </c>
      <c r="L13" s="9">
        <f t="shared" si="5"/>
        <v>-0.23118944085456838</v>
      </c>
      <c r="M13" s="9">
        <f t="shared" si="6"/>
        <v>0.23631275256325687</v>
      </c>
    </row>
    <row r="14" spans="1:13" ht="11.25">
      <c r="A14" s="7" t="s">
        <v>8</v>
      </c>
      <c r="B14" s="19">
        <f t="shared" si="0"/>
        <v>7628</v>
      </c>
      <c r="C14" s="2">
        <f t="shared" si="2"/>
        <v>6474</v>
      </c>
      <c r="D14" s="10">
        <v>3292</v>
      </c>
      <c r="E14" s="10">
        <v>3182</v>
      </c>
      <c r="F14" s="2">
        <f t="shared" si="1"/>
        <v>1154</v>
      </c>
      <c r="G14" s="10">
        <v>505</v>
      </c>
      <c r="H14" s="10">
        <v>649</v>
      </c>
      <c r="I14" s="9">
        <f t="shared" si="3"/>
        <v>-2.1082427681253164</v>
      </c>
      <c r="J14" s="9">
        <f t="shared" si="4"/>
        <v>2.0377972321308495</v>
      </c>
      <c r="L14" s="9">
        <f t="shared" si="5"/>
        <v>-0.32340905161096134</v>
      </c>
      <c r="M14" s="9">
        <f t="shared" si="6"/>
        <v>0.4156286623673543</v>
      </c>
    </row>
    <row r="15" spans="1:13" ht="11.25">
      <c r="A15" s="7" t="s">
        <v>9</v>
      </c>
      <c r="B15" s="19">
        <f t="shared" si="0"/>
        <v>8550</v>
      </c>
      <c r="C15" s="2">
        <f t="shared" si="2"/>
        <v>6545</v>
      </c>
      <c r="D15" s="10">
        <v>3377</v>
      </c>
      <c r="E15" s="10">
        <v>3168</v>
      </c>
      <c r="F15" s="2">
        <f t="shared" si="1"/>
        <v>2005</v>
      </c>
      <c r="G15" s="10">
        <v>853</v>
      </c>
      <c r="H15" s="10">
        <v>1152</v>
      </c>
      <c r="I15" s="9">
        <f t="shared" si="3"/>
        <v>-2.1626779550301314</v>
      </c>
      <c r="J15" s="9">
        <f t="shared" si="4"/>
        <v>2.0288314366406444</v>
      </c>
      <c r="L15" s="9">
        <f t="shared" si="5"/>
        <v>-0.546273110938911</v>
      </c>
      <c r="M15" s="9">
        <f t="shared" si="6"/>
        <v>0.7377568860511435</v>
      </c>
    </row>
    <row r="16" spans="1:13" ht="11.25">
      <c r="A16" s="7" t="s">
        <v>10</v>
      </c>
      <c r="B16" s="19">
        <f t="shared" si="0"/>
        <v>9260</v>
      </c>
      <c r="C16" s="2">
        <f t="shared" si="2"/>
        <v>6837</v>
      </c>
      <c r="D16" s="10">
        <v>3431</v>
      </c>
      <c r="E16" s="10">
        <v>3406</v>
      </c>
      <c r="F16" s="2">
        <f t="shared" si="1"/>
        <v>2423</v>
      </c>
      <c r="G16" s="10">
        <v>1069</v>
      </c>
      <c r="H16" s="10">
        <v>1354</v>
      </c>
      <c r="I16" s="9">
        <f t="shared" si="3"/>
        <v>-2.197260309063779</v>
      </c>
      <c r="J16" s="9">
        <f t="shared" si="4"/>
        <v>2.1812499599741275</v>
      </c>
      <c r="L16" s="9">
        <f t="shared" si="5"/>
        <v>-0.6846025270735003</v>
      </c>
      <c r="M16" s="9">
        <f t="shared" si="6"/>
        <v>0.867120506695528</v>
      </c>
    </row>
    <row r="17" spans="1:13" ht="11.25">
      <c r="A17" s="7" t="s">
        <v>11</v>
      </c>
      <c r="B17" s="19">
        <f t="shared" si="0"/>
        <v>10697</v>
      </c>
      <c r="C17" s="2">
        <f t="shared" si="2"/>
        <v>8262</v>
      </c>
      <c r="D17" s="10">
        <v>4051</v>
      </c>
      <c r="E17" s="10">
        <v>4211</v>
      </c>
      <c r="F17" s="2">
        <f t="shared" si="1"/>
        <v>2435</v>
      </c>
      <c r="G17" s="10">
        <v>1190</v>
      </c>
      <c r="H17" s="10">
        <v>1245</v>
      </c>
      <c r="I17" s="9">
        <f t="shared" si="3"/>
        <v>-2.594316966487137</v>
      </c>
      <c r="J17" s="9">
        <f t="shared" si="4"/>
        <v>2.6967832006609074</v>
      </c>
      <c r="L17" s="9">
        <f t="shared" si="5"/>
        <v>-0.7620926166674138</v>
      </c>
      <c r="M17" s="9">
        <f t="shared" si="6"/>
        <v>0.7973153846646472</v>
      </c>
    </row>
    <row r="18" spans="1:13" ht="11.25">
      <c r="A18" s="7" t="s">
        <v>12</v>
      </c>
      <c r="B18" s="19">
        <f t="shared" si="0"/>
        <v>12629</v>
      </c>
      <c r="C18" s="2">
        <f t="shared" si="2"/>
        <v>10695</v>
      </c>
      <c r="D18" s="10">
        <v>5036</v>
      </c>
      <c r="E18" s="10">
        <v>5659</v>
      </c>
      <c r="F18" s="2">
        <f t="shared" si="1"/>
        <v>1934</v>
      </c>
      <c r="G18" s="10">
        <v>981</v>
      </c>
      <c r="H18" s="10">
        <v>953</v>
      </c>
      <c r="I18" s="9">
        <f t="shared" si="3"/>
        <v>-3.2251247206194087</v>
      </c>
      <c r="J18" s="9">
        <f t="shared" si="4"/>
        <v>3.624102619933525</v>
      </c>
      <c r="L18" s="9">
        <f t="shared" si="5"/>
        <v>-0.6282460982779269</v>
      </c>
      <c r="M18" s="9">
        <f t="shared" si="6"/>
        <v>0.6103145072975171</v>
      </c>
    </row>
    <row r="19" spans="1:13" ht="11.25">
      <c r="A19" s="7" t="s">
        <v>13</v>
      </c>
      <c r="B19" s="19">
        <f t="shared" si="0"/>
        <v>14305</v>
      </c>
      <c r="C19" s="2">
        <f t="shared" si="2"/>
        <v>12900</v>
      </c>
      <c r="D19" s="10">
        <v>6221</v>
      </c>
      <c r="E19" s="10">
        <v>6679</v>
      </c>
      <c r="F19" s="2">
        <f t="shared" si="1"/>
        <v>1405</v>
      </c>
      <c r="G19" s="10">
        <v>673</v>
      </c>
      <c r="H19" s="10">
        <v>732</v>
      </c>
      <c r="I19" s="9">
        <f t="shared" si="3"/>
        <v>-3.984015267468892</v>
      </c>
      <c r="J19" s="9">
        <f t="shared" si="4"/>
        <v>4.277324862791308</v>
      </c>
      <c r="L19" s="9">
        <f t="shared" si="5"/>
        <v>-0.43099859749341973</v>
      </c>
      <c r="M19" s="9">
        <f t="shared" si="6"/>
        <v>0.46878302134499744</v>
      </c>
    </row>
    <row r="20" spans="1:13" ht="11.25">
      <c r="A20" s="7" t="s">
        <v>14</v>
      </c>
      <c r="B20" s="19">
        <f t="shared" si="0"/>
        <v>14163</v>
      </c>
      <c r="C20" s="2">
        <f t="shared" si="2"/>
        <v>13132</v>
      </c>
      <c r="D20" s="10">
        <v>6268</v>
      </c>
      <c r="E20" s="10">
        <v>6864</v>
      </c>
      <c r="F20" s="2">
        <f t="shared" si="1"/>
        <v>1031</v>
      </c>
      <c r="G20" s="10">
        <v>486</v>
      </c>
      <c r="H20" s="10">
        <v>545</v>
      </c>
      <c r="I20" s="9">
        <f t="shared" si="3"/>
        <v>-4.014114723757436</v>
      </c>
      <c r="J20" s="9">
        <f t="shared" si="4"/>
        <v>4.39580144605473</v>
      </c>
      <c r="L20" s="9">
        <f t="shared" si="5"/>
        <v>-0.31124118630282616</v>
      </c>
      <c r="M20" s="9">
        <f t="shared" si="6"/>
        <v>0.3490256101544038</v>
      </c>
    </row>
    <row r="21" spans="1:13" ht="11.25">
      <c r="A21" s="7" t="s">
        <v>15</v>
      </c>
      <c r="B21" s="19">
        <f t="shared" si="0"/>
        <v>11609</v>
      </c>
      <c r="C21" s="2">
        <f t="shared" si="2"/>
        <v>10838</v>
      </c>
      <c r="D21" s="10">
        <v>5344</v>
      </c>
      <c r="E21" s="10">
        <v>5494</v>
      </c>
      <c r="F21" s="2">
        <f t="shared" si="1"/>
        <v>771</v>
      </c>
      <c r="G21" s="10">
        <v>358</v>
      </c>
      <c r="H21" s="10">
        <v>413</v>
      </c>
      <c r="I21" s="9">
        <f t="shared" si="3"/>
        <v>-3.4223722214039154</v>
      </c>
      <c r="J21" s="9">
        <f t="shared" si="4"/>
        <v>3.5184343159418248</v>
      </c>
      <c r="L21" s="9">
        <f t="shared" si="5"/>
        <v>-0.22926819896381018</v>
      </c>
      <c r="M21" s="9">
        <f t="shared" si="6"/>
        <v>0.2644909669610436</v>
      </c>
    </row>
    <row r="22" spans="1:13" ht="11.25">
      <c r="A22" s="7" t="s">
        <v>16</v>
      </c>
      <c r="B22" s="19">
        <f t="shared" si="0"/>
        <v>8072</v>
      </c>
      <c r="C22" s="2">
        <f t="shared" si="2"/>
        <v>7617</v>
      </c>
      <c r="D22" s="10">
        <v>3604</v>
      </c>
      <c r="E22" s="10">
        <v>4013</v>
      </c>
      <c r="F22" s="2">
        <f t="shared" si="1"/>
        <v>455</v>
      </c>
      <c r="G22" s="10">
        <v>178</v>
      </c>
      <c r="H22" s="10">
        <v>277</v>
      </c>
      <c r="I22" s="9">
        <f t="shared" si="3"/>
        <v>-2.3080519247641673</v>
      </c>
      <c r="J22" s="9">
        <f t="shared" si="4"/>
        <v>2.569981235870867</v>
      </c>
      <c r="L22" s="9">
        <f t="shared" si="5"/>
        <v>-0.11399368551831904</v>
      </c>
      <c r="M22" s="9">
        <f t="shared" si="6"/>
        <v>0.1773946679133392</v>
      </c>
    </row>
    <row r="23" spans="1:13" ht="11.25">
      <c r="A23" s="7" t="s">
        <v>17</v>
      </c>
      <c r="B23" s="19">
        <f t="shared" si="0"/>
        <v>6374</v>
      </c>
      <c r="C23" s="2">
        <f t="shared" si="2"/>
        <v>6045</v>
      </c>
      <c r="D23" s="10">
        <v>2757</v>
      </c>
      <c r="E23" s="10">
        <v>3288</v>
      </c>
      <c r="F23" s="2">
        <f t="shared" si="1"/>
        <v>329</v>
      </c>
      <c r="G23" s="10">
        <v>118</v>
      </c>
      <c r="H23" s="10">
        <v>211</v>
      </c>
      <c r="I23" s="9">
        <f t="shared" si="3"/>
        <v>-1.765621297606773</v>
      </c>
      <c r="J23" s="9">
        <f t="shared" si="4"/>
        <v>2.1056811122709718</v>
      </c>
      <c r="L23" s="9">
        <f t="shared" si="5"/>
        <v>-0.07556884770315532</v>
      </c>
      <c r="M23" s="9">
        <f t="shared" si="6"/>
        <v>0.1351273463166591</v>
      </c>
    </row>
    <row r="24" spans="1:13" ht="11.25">
      <c r="A24" s="7" t="s">
        <v>18</v>
      </c>
      <c r="B24" s="19">
        <f t="shared" si="0"/>
        <v>5495</v>
      </c>
      <c r="C24" s="2">
        <f t="shared" si="2"/>
        <v>5359</v>
      </c>
      <c r="D24" s="10">
        <v>2340</v>
      </c>
      <c r="E24" s="10">
        <v>3019</v>
      </c>
      <c r="F24" s="2">
        <f t="shared" si="1"/>
        <v>136</v>
      </c>
      <c r="G24" s="10">
        <v>46</v>
      </c>
      <c r="H24" s="10">
        <v>90</v>
      </c>
      <c r="I24" s="9">
        <f t="shared" si="3"/>
        <v>-1.4985686747913851</v>
      </c>
      <c r="J24" s="9">
        <f t="shared" si="4"/>
        <v>1.9334097560663213</v>
      </c>
      <c r="L24" s="9">
        <f t="shared" si="5"/>
        <v>-0.029459042324958856</v>
      </c>
      <c r="M24" s="9">
        <f t="shared" si="6"/>
        <v>0.057637256722745576</v>
      </c>
    </row>
    <row r="25" spans="1:13" ht="11.25">
      <c r="A25" s="8" t="s">
        <v>19</v>
      </c>
      <c r="B25" s="19">
        <f t="shared" si="0"/>
        <v>4478</v>
      </c>
      <c r="C25" s="2">
        <f t="shared" si="2"/>
        <v>4396</v>
      </c>
      <c r="D25" s="10">
        <v>1731</v>
      </c>
      <c r="E25" s="10">
        <v>2665</v>
      </c>
      <c r="F25" s="2">
        <f t="shared" si="1"/>
        <v>82</v>
      </c>
      <c r="G25" s="10">
        <v>34</v>
      </c>
      <c r="H25" s="10">
        <v>48</v>
      </c>
      <c r="I25" s="9">
        <f t="shared" si="3"/>
        <v>-1.1085565709674734</v>
      </c>
      <c r="J25" s="9">
        <f t="shared" si="4"/>
        <v>1.7067032129568553</v>
      </c>
      <c r="L25" s="9">
        <f t="shared" si="5"/>
        <v>-0.021774074761926106</v>
      </c>
      <c r="M25" s="9">
        <f t="shared" si="6"/>
        <v>0.030739870252130975</v>
      </c>
    </row>
    <row r="26" spans="1:13" ht="11.25">
      <c r="A26" s="8" t="s">
        <v>20</v>
      </c>
      <c r="B26" s="19">
        <f t="shared" si="0"/>
        <v>5462</v>
      </c>
      <c r="C26" s="2">
        <f t="shared" si="2"/>
        <v>5409</v>
      </c>
      <c r="D26" s="10">
        <v>1958</v>
      </c>
      <c r="E26" s="10">
        <v>3451</v>
      </c>
      <c r="F26" s="2">
        <f t="shared" si="1"/>
        <v>53</v>
      </c>
      <c r="G26" s="10">
        <v>20</v>
      </c>
      <c r="H26" s="10">
        <v>33</v>
      </c>
      <c r="I26" s="9">
        <f t="shared" si="3"/>
        <v>-1.2539305407015093</v>
      </c>
      <c r="J26" s="9">
        <f t="shared" si="4"/>
        <v>2.2100685883355</v>
      </c>
      <c r="L26" s="9">
        <f t="shared" si="5"/>
        <v>-0.012808279271721242</v>
      </c>
      <c r="M26" s="9">
        <f t="shared" si="6"/>
        <v>0.02113366079834005</v>
      </c>
    </row>
    <row r="27" spans="1:13" ht="11.25">
      <c r="A27" s="8" t="s">
        <v>75</v>
      </c>
      <c r="B27" s="19">
        <f t="shared" si="0"/>
        <v>3991</v>
      </c>
      <c r="C27" s="2">
        <f t="shared" si="2"/>
        <v>3966</v>
      </c>
      <c r="D27" s="10">
        <v>1372</v>
      </c>
      <c r="E27" s="10">
        <v>2594</v>
      </c>
      <c r="F27" s="2">
        <f t="shared" si="1"/>
        <v>25</v>
      </c>
      <c r="G27" s="10">
        <v>4</v>
      </c>
      <c r="H27" s="10">
        <v>21</v>
      </c>
      <c r="I27" s="9">
        <f t="shared" si="3"/>
        <v>-0.8786479580400771</v>
      </c>
      <c r="J27" s="9">
        <f t="shared" si="4"/>
        <v>1.6612338215422449</v>
      </c>
      <c r="L27" s="9">
        <f t="shared" si="5"/>
        <v>-0.002561655854344248</v>
      </c>
      <c r="M27" s="9">
        <f t="shared" si="6"/>
        <v>0.0134486932353073</v>
      </c>
    </row>
    <row r="28" spans="1:13" ht="11.25">
      <c r="A28" s="8" t="s">
        <v>76</v>
      </c>
      <c r="B28" s="19">
        <f t="shared" si="0"/>
        <v>1519</v>
      </c>
      <c r="C28" s="2">
        <f t="shared" si="2"/>
        <v>1511</v>
      </c>
      <c r="D28" s="10">
        <v>406</v>
      </c>
      <c r="E28" s="10">
        <v>1105</v>
      </c>
      <c r="F28" s="2">
        <f t="shared" si="1"/>
        <v>8</v>
      </c>
      <c r="G28" s="10">
        <v>2</v>
      </c>
      <c r="H28" s="10">
        <v>6</v>
      </c>
      <c r="I28" s="9">
        <f t="shared" si="3"/>
        <v>-0.26000806921594116</v>
      </c>
      <c r="J28" s="9">
        <f t="shared" si="4"/>
        <v>0.7076574297625985</v>
      </c>
      <c r="L28" s="9">
        <f t="shared" si="5"/>
        <v>-0.001280827927172124</v>
      </c>
      <c r="M28" s="9">
        <f t="shared" si="6"/>
        <v>0.003842483781516372</v>
      </c>
    </row>
    <row r="29" spans="1:13" ht="11.25">
      <c r="A29" s="8" t="s">
        <v>77</v>
      </c>
      <c r="B29" s="19">
        <f t="shared" si="0"/>
        <v>287</v>
      </c>
      <c r="C29" s="2">
        <f t="shared" si="2"/>
        <v>287</v>
      </c>
      <c r="D29" s="10">
        <v>57</v>
      </c>
      <c r="E29" s="10">
        <v>230</v>
      </c>
      <c r="F29" s="2">
        <f t="shared" si="1"/>
        <v>0</v>
      </c>
      <c r="G29" s="10">
        <v>0</v>
      </c>
      <c r="H29" s="10">
        <v>0</v>
      </c>
      <c r="I29" s="9">
        <f t="shared" si="3"/>
        <v>-0.03650359592440554</v>
      </c>
      <c r="J29" s="9">
        <f t="shared" si="4"/>
        <v>0.14729521162479428</v>
      </c>
      <c r="L29" s="9">
        <f t="shared" si="5"/>
        <v>0</v>
      </c>
      <c r="M29" s="9">
        <f t="shared" si="6"/>
        <v>0</v>
      </c>
    </row>
    <row r="30" spans="1:13" ht="11.25">
      <c r="A30" s="8" t="s">
        <v>78</v>
      </c>
      <c r="B30" s="19">
        <f t="shared" si="0"/>
        <v>36</v>
      </c>
      <c r="C30" s="2">
        <f t="shared" si="2"/>
        <v>35</v>
      </c>
      <c r="D30" s="1">
        <v>3</v>
      </c>
      <c r="E30" s="1">
        <v>32</v>
      </c>
      <c r="F30" s="2">
        <f t="shared" si="1"/>
        <v>1</v>
      </c>
      <c r="G30" s="10">
        <v>1</v>
      </c>
      <c r="H30" s="10">
        <v>0</v>
      </c>
      <c r="I30" s="9">
        <f t="shared" si="3"/>
        <v>-0.001921241890758186</v>
      </c>
      <c r="J30" s="9">
        <f t="shared" si="4"/>
        <v>0.020493246834753984</v>
      </c>
      <c r="L30" s="9">
        <f t="shared" si="5"/>
        <v>-0.000640413963586062</v>
      </c>
      <c r="M30" s="9">
        <f t="shared" si="6"/>
        <v>0</v>
      </c>
    </row>
    <row r="31" spans="1:8" ht="11.25">
      <c r="A31" s="8" t="s">
        <v>87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91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85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84</v>
      </c>
      <c r="F65" s="15" t="s">
        <v>52</v>
      </c>
    </row>
    <row r="67" spans="1:6" ht="11.25">
      <c r="A67" s="1" t="s">
        <v>83</v>
      </c>
      <c r="E67" s="9">
        <f>+F8*100/B8</f>
        <v>11.088767779492665</v>
      </c>
      <c r="F67" s="9">
        <f>+E67*100/MM!E67</f>
        <v>84.51821025741273</v>
      </c>
    </row>
    <row r="68" spans="1:6" ht="11.25">
      <c r="A68" s="1" t="s">
        <v>45</v>
      </c>
      <c r="E68" s="9">
        <f>+(SUM(B10:B12)*100/B$8)</f>
        <v>14.82494284305375</v>
      </c>
      <c r="F68" s="9">
        <f>+E68*100/MM!E68</f>
        <v>109.72727309090003</v>
      </c>
    </row>
    <row r="69" spans="1:6" ht="11.25">
      <c r="A69" s="1" t="s">
        <v>46</v>
      </c>
      <c r="E69" s="9">
        <f>+(SUM(B23:B30)*100/B$8)</f>
        <v>17.702322781445925</v>
      </c>
      <c r="F69" s="9">
        <f>+E69*100/MM!E69</f>
        <v>86.83650057457606</v>
      </c>
    </row>
    <row r="70" spans="1:6" ht="11.25">
      <c r="A70" s="1" t="s">
        <v>47</v>
      </c>
      <c r="E70" s="9">
        <f>+(SUM(B26:B30)*100/B$8)</f>
        <v>7.233475718704571</v>
      </c>
      <c r="F70" s="9">
        <f>+E70*100/MM!E70</f>
        <v>98.03404076148182</v>
      </c>
    </row>
    <row r="71" spans="1:6" ht="11.25">
      <c r="A71" s="1" t="s">
        <v>48</v>
      </c>
      <c r="E71" s="9">
        <f>SUM(B10:B12)*100/SUM(B23:B30)</f>
        <v>83.7457492221981</v>
      </c>
      <c r="F71" s="9">
        <f>+E71*100/MM!E71</f>
        <v>126.3607726760766</v>
      </c>
    </row>
    <row r="72" spans="1:6" ht="11.25">
      <c r="A72" s="1" t="s">
        <v>49</v>
      </c>
      <c r="E72" s="9">
        <f>+B10*100/B11</f>
        <v>84.87242585157362</v>
      </c>
      <c r="F72" s="9">
        <f>+E72*100/MM!E72</f>
        <v>87.308243798136</v>
      </c>
    </row>
    <row r="74" ht="11.25">
      <c r="A74" s="1" t="s">
        <v>50</v>
      </c>
    </row>
    <row r="75" ht="11.25">
      <c r="A75" s="1" t="s">
        <v>51</v>
      </c>
    </row>
    <row r="77" ht="11.25">
      <c r="A77" s="1" t="s">
        <v>90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">
      <selection activeCell="R35" sqref="R35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44</v>
      </c>
    </row>
    <row r="2" spans="1:7" ht="12" thickBot="1">
      <c r="A2" s="11" t="s">
        <v>79</v>
      </c>
      <c r="B2" s="11"/>
      <c r="G2" s="21" t="s">
        <v>86</v>
      </c>
    </row>
    <row r="3" spans="1:9" ht="11.25">
      <c r="A3" s="11" t="s">
        <v>92</v>
      </c>
      <c r="B3" s="11"/>
      <c r="I3" s="36" t="s">
        <v>89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47836</v>
      </c>
      <c r="C8" s="2">
        <f>+D8+E8</f>
        <v>43599</v>
      </c>
      <c r="D8" s="2">
        <f>SUM(D10:D31)</f>
        <v>21280</v>
      </c>
      <c r="E8" s="2">
        <f>SUM(E10:E31)</f>
        <v>22319</v>
      </c>
      <c r="F8" s="2">
        <f>+G8+H8</f>
        <v>4237</v>
      </c>
      <c r="G8" s="2">
        <f>SUM(G10:G31)</f>
        <v>1856</v>
      </c>
      <c r="H8" s="2">
        <f>SUM(H10:H31)</f>
        <v>2381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2710</v>
      </c>
      <c r="C10" s="2">
        <f>+D10+E10</f>
        <v>2489</v>
      </c>
      <c r="D10" s="10">
        <v>1313</v>
      </c>
      <c r="E10" s="10">
        <v>1176</v>
      </c>
      <c r="F10" s="2">
        <f aca="true" t="shared" si="1" ref="F10:F31">+G10+H10</f>
        <v>221</v>
      </c>
      <c r="G10" s="10">
        <v>96</v>
      </c>
      <c r="H10" s="10">
        <v>125</v>
      </c>
      <c r="I10" s="9">
        <f>-D10/$B$8*100</f>
        <v>-2.744794715277197</v>
      </c>
      <c r="J10" s="9">
        <f>E10/$B$8*100</f>
        <v>2.4583995317334226</v>
      </c>
      <c r="L10" s="9">
        <f>-G10/$B$8*100</f>
        <v>-0.2006856760598712</v>
      </c>
      <c r="M10" s="9">
        <f>H10/$B$8*100</f>
        <v>0.2613094740362907</v>
      </c>
    </row>
    <row r="11" spans="1:13" ht="11.25">
      <c r="A11" s="7" t="s">
        <v>6</v>
      </c>
      <c r="B11" s="19">
        <f t="shared" si="0"/>
        <v>2839</v>
      </c>
      <c r="C11" s="2">
        <f aca="true" t="shared" si="2" ref="C11:C31">+D11+E11</f>
        <v>2662</v>
      </c>
      <c r="D11" s="10">
        <v>1385</v>
      </c>
      <c r="E11" s="10">
        <v>1277</v>
      </c>
      <c r="F11" s="2">
        <f t="shared" si="1"/>
        <v>177</v>
      </c>
      <c r="G11" s="10">
        <v>91</v>
      </c>
      <c r="H11" s="10">
        <v>86</v>
      </c>
      <c r="I11" s="9">
        <f aca="true" t="shared" si="3" ref="I11:I30">-D11/$B$8*100</f>
        <v>-2.8953089723221006</v>
      </c>
      <c r="J11" s="9">
        <f aca="true" t="shared" si="4" ref="J11:J30">E11/$B$8*100</f>
        <v>2.6695375867547453</v>
      </c>
      <c r="L11" s="9">
        <f aca="true" t="shared" si="5" ref="L11:L30">-G11/$B$8*100</f>
        <v>-0.1902332970984196</v>
      </c>
      <c r="M11" s="9">
        <f aca="true" t="shared" si="6" ref="M11:M30">H11/$B$8*100</f>
        <v>0.17978091813696798</v>
      </c>
    </row>
    <row r="12" spans="1:13" ht="11.25">
      <c r="A12" s="7" t="s">
        <v>7</v>
      </c>
      <c r="B12" s="19">
        <f t="shared" si="0"/>
        <v>2799</v>
      </c>
      <c r="C12" s="2">
        <f t="shared" si="2"/>
        <v>2638</v>
      </c>
      <c r="D12" s="10">
        <v>1378</v>
      </c>
      <c r="E12" s="10">
        <v>1260</v>
      </c>
      <c r="F12" s="2">
        <f t="shared" si="1"/>
        <v>161</v>
      </c>
      <c r="G12" s="10">
        <v>96</v>
      </c>
      <c r="H12" s="10">
        <v>65</v>
      </c>
      <c r="I12" s="9">
        <f t="shared" si="3"/>
        <v>-2.8806756417760684</v>
      </c>
      <c r="J12" s="9">
        <f t="shared" si="4"/>
        <v>2.6339994982858097</v>
      </c>
      <c r="L12" s="9">
        <f t="shared" si="5"/>
        <v>-0.2006856760598712</v>
      </c>
      <c r="M12" s="9">
        <f t="shared" si="6"/>
        <v>0.13588092649887115</v>
      </c>
    </row>
    <row r="13" spans="1:13" ht="11.25">
      <c r="A13" s="7" t="s">
        <v>4</v>
      </c>
      <c r="B13" s="19">
        <f t="shared" si="0"/>
        <v>2332</v>
      </c>
      <c r="C13" s="2">
        <f t="shared" si="2"/>
        <v>2144</v>
      </c>
      <c r="D13" s="10">
        <v>1110</v>
      </c>
      <c r="E13" s="10">
        <v>1034</v>
      </c>
      <c r="F13" s="2">
        <f t="shared" si="1"/>
        <v>188</v>
      </c>
      <c r="G13" s="10">
        <v>109</v>
      </c>
      <c r="H13" s="10">
        <v>79</v>
      </c>
      <c r="I13" s="9">
        <f t="shared" si="3"/>
        <v>-2.320428129442261</v>
      </c>
      <c r="J13" s="9">
        <f t="shared" si="4"/>
        <v>2.1615519692281966</v>
      </c>
      <c r="L13" s="9">
        <f t="shared" si="5"/>
        <v>-0.22786186135964545</v>
      </c>
      <c r="M13" s="9">
        <f t="shared" si="6"/>
        <v>0.1651475875909357</v>
      </c>
    </row>
    <row r="14" spans="1:13" ht="11.25">
      <c r="A14" s="7" t="s">
        <v>8</v>
      </c>
      <c r="B14" s="19">
        <f t="shared" si="0"/>
        <v>1978</v>
      </c>
      <c r="C14" s="2">
        <f t="shared" si="2"/>
        <v>1728</v>
      </c>
      <c r="D14" s="10">
        <v>914</v>
      </c>
      <c r="E14" s="10">
        <v>814</v>
      </c>
      <c r="F14" s="2">
        <f t="shared" si="1"/>
        <v>250</v>
      </c>
      <c r="G14" s="10">
        <v>100</v>
      </c>
      <c r="H14" s="10">
        <v>150</v>
      </c>
      <c r="I14" s="9">
        <f t="shared" si="3"/>
        <v>-1.9106948741533574</v>
      </c>
      <c r="J14" s="9">
        <f t="shared" si="4"/>
        <v>1.7016472949243249</v>
      </c>
      <c r="L14" s="9">
        <f t="shared" si="5"/>
        <v>-0.20904757922903255</v>
      </c>
      <c r="M14" s="9">
        <f t="shared" si="6"/>
        <v>0.3135713688435488</v>
      </c>
    </row>
    <row r="15" spans="1:13" ht="11.25">
      <c r="A15" s="7" t="s">
        <v>9</v>
      </c>
      <c r="B15" s="19">
        <f t="shared" si="0"/>
        <v>2165</v>
      </c>
      <c r="C15" s="2">
        <f t="shared" si="2"/>
        <v>1771</v>
      </c>
      <c r="D15" s="10">
        <v>882</v>
      </c>
      <c r="E15" s="10">
        <v>889</v>
      </c>
      <c r="F15" s="2">
        <f t="shared" si="1"/>
        <v>394</v>
      </c>
      <c r="G15" s="10">
        <v>162</v>
      </c>
      <c r="H15" s="10">
        <v>232</v>
      </c>
      <c r="I15" s="9">
        <f t="shared" si="3"/>
        <v>-1.843799648800067</v>
      </c>
      <c r="J15" s="9">
        <f t="shared" si="4"/>
        <v>1.8584329793460992</v>
      </c>
      <c r="L15" s="9">
        <f t="shared" si="5"/>
        <v>-0.3386570783510327</v>
      </c>
      <c r="M15" s="9">
        <f t="shared" si="6"/>
        <v>0.48499038381135545</v>
      </c>
    </row>
    <row r="16" spans="1:13" ht="11.25">
      <c r="A16" s="7" t="s">
        <v>10</v>
      </c>
      <c r="B16" s="19">
        <f t="shared" si="0"/>
        <v>2988</v>
      </c>
      <c r="C16" s="2">
        <f t="shared" si="2"/>
        <v>2449</v>
      </c>
      <c r="D16" s="10">
        <v>1243</v>
      </c>
      <c r="E16" s="10">
        <v>1206</v>
      </c>
      <c r="F16" s="2">
        <f t="shared" si="1"/>
        <v>539</v>
      </c>
      <c r="G16" s="10">
        <v>206</v>
      </c>
      <c r="H16" s="10">
        <v>333</v>
      </c>
      <c r="I16" s="9">
        <f t="shared" si="3"/>
        <v>-2.5984614098168746</v>
      </c>
      <c r="J16" s="9">
        <f t="shared" si="4"/>
        <v>2.5211138055021323</v>
      </c>
      <c r="L16" s="9">
        <f t="shared" si="5"/>
        <v>-0.430638013211807</v>
      </c>
      <c r="M16" s="9">
        <f t="shared" si="6"/>
        <v>0.6961284388326783</v>
      </c>
    </row>
    <row r="17" spans="1:13" ht="11.25">
      <c r="A17" s="7" t="s">
        <v>11</v>
      </c>
      <c r="B17" s="19">
        <f t="shared" si="0"/>
        <v>3937</v>
      </c>
      <c r="C17" s="2">
        <f t="shared" si="2"/>
        <v>3339</v>
      </c>
      <c r="D17" s="10">
        <v>1666</v>
      </c>
      <c r="E17" s="10">
        <v>1673</v>
      </c>
      <c r="F17" s="2">
        <f t="shared" si="1"/>
        <v>598</v>
      </c>
      <c r="G17" s="10">
        <v>253</v>
      </c>
      <c r="H17" s="10">
        <v>345</v>
      </c>
      <c r="I17" s="9">
        <f t="shared" si="3"/>
        <v>-3.482732669955682</v>
      </c>
      <c r="J17" s="9">
        <f t="shared" si="4"/>
        <v>3.497366000501714</v>
      </c>
      <c r="L17" s="9">
        <f t="shared" si="5"/>
        <v>-0.5288903754494523</v>
      </c>
      <c r="M17" s="9">
        <f t="shared" si="6"/>
        <v>0.7212141483401623</v>
      </c>
    </row>
    <row r="18" spans="1:13" ht="11.25">
      <c r="A18" s="7" t="s">
        <v>12</v>
      </c>
      <c r="B18" s="19">
        <f t="shared" si="0"/>
        <v>4566</v>
      </c>
      <c r="C18" s="2">
        <f t="shared" si="2"/>
        <v>4024</v>
      </c>
      <c r="D18" s="10">
        <v>1931</v>
      </c>
      <c r="E18" s="10">
        <v>2093</v>
      </c>
      <c r="F18" s="2">
        <f t="shared" si="1"/>
        <v>542</v>
      </c>
      <c r="G18" s="10">
        <v>249</v>
      </c>
      <c r="H18" s="10">
        <v>293</v>
      </c>
      <c r="I18" s="9">
        <f t="shared" si="3"/>
        <v>-4.036708754912618</v>
      </c>
      <c r="J18" s="9">
        <f t="shared" si="4"/>
        <v>4.375365833263651</v>
      </c>
      <c r="L18" s="9">
        <f t="shared" si="5"/>
        <v>-0.520528472280291</v>
      </c>
      <c r="M18" s="9">
        <f t="shared" si="6"/>
        <v>0.6125094071410653</v>
      </c>
    </row>
    <row r="19" spans="1:13" ht="11.25">
      <c r="A19" s="7" t="s">
        <v>13</v>
      </c>
      <c r="B19" s="19">
        <f t="shared" si="0"/>
        <v>4254</v>
      </c>
      <c r="C19" s="2">
        <f t="shared" si="2"/>
        <v>3882</v>
      </c>
      <c r="D19" s="10">
        <v>1901</v>
      </c>
      <c r="E19" s="10">
        <v>1981</v>
      </c>
      <c r="F19" s="2">
        <f t="shared" si="1"/>
        <v>372</v>
      </c>
      <c r="G19" s="10">
        <v>179</v>
      </c>
      <c r="H19" s="10">
        <v>193</v>
      </c>
      <c r="I19" s="9">
        <f t="shared" si="3"/>
        <v>-3.973994481143908</v>
      </c>
      <c r="J19" s="9">
        <f t="shared" si="4"/>
        <v>4.141232544527134</v>
      </c>
      <c r="L19" s="9">
        <f t="shared" si="5"/>
        <v>-0.37419516681996823</v>
      </c>
      <c r="M19" s="9">
        <f t="shared" si="6"/>
        <v>0.4034618279120328</v>
      </c>
    </row>
    <row r="20" spans="1:13" ht="11.25">
      <c r="A20" s="7" t="s">
        <v>14</v>
      </c>
      <c r="B20" s="19">
        <f t="shared" si="0"/>
        <v>3586</v>
      </c>
      <c r="C20" s="2">
        <f t="shared" si="2"/>
        <v>3342</v>
      </c>
      <c r="D20" s="10">
        <v>1584</v>
      </c>
      <c r="E20" s="10">
        <v>1758</v>
      </c>
      <c r="F20" s="2">
        <f t="shared" si="1"/>
        <v>244</v>
      </c>
      <c r="G20" s="10">
        <v>118</v>
      </c>
      <c r="H20" s="10">
        <v>126</v>
      </c>
      <c r="I20" s="9">
        <f t="shared" si="3"/>
        <v>-3.3113136549878757</v>
      </c>
      <c r="J20" s="9">
        <f t="shared" si="4"/>
        <v>3.6750564428463917</v>
      </c>
      <c r="L20" s="9">
        <f t="shared" si="5"/>
        <v>-0.2466761434902584</v>
      </c>
      <c r="M20" s="9">
        <f t="shared" si="6"/>
        <v>0.263399949828581</v>
      </c>
    </row>
    <row r="21" spans="1:13" ht="11.25">
      <c r="A21" s="7" t="s">
        <v>15</v>
      </c>
      <c r="B21" s="19">
        <f t="shared" si="0"/>
        <v>2877</v>
      </c>
      <c r="C21" s="2">
        <f t="shared" si="2"/>
        <v>2690</v>
      </c>
      <c r="D21" s="10">
        <v>1325</v>
      </c>
      <c r="E21" s="10">
        <v>1365</v>
      </c>
      <c r="F21" s="2">
        <f t="shared" si="1"/>
        <v>187</v>
      </c>
      <c r="G21" s="10">
        <v>72</v>
      </c>
      <c r="H21" s="10">
        <v>115</v>
      </c>
      <c r="I21" s="9">
        <f t="shared" si="3"/>
        <v>-2.769880424784681</v>
      </c>
      <c r="J21" s="9">
        <f t="shared" si="4"/>
        <v>2.853499456476294</v>
      </c>
      <c r="L21" s="9">
        <f t="shared" si="5"/>
        <v>-0.15051425704490343</v>
      </c>
      <c r="M21" s="9">
        <f t="shared" si="6"/>
        <v>0.2404047161133874</v>
      </c>
    </row>
    <row r="22" spans="1:13" ht="11.25">
      <c r="A22" s="7" t="s">
        <v>16</v>
      </c>
      <c r="B22" s="19">
        <f t="shared" si="0"/>
        <v>2374</v>
      </c>
      <c r="C22" s="2">
        <f t="shared" si="2"/>
        <v>2247</v>
      </c>
      <c r="D22" s="10">
        <v>1075</v>
      </c>
      <c r="E22" s="10">
        <v>1172</v>
      </c>
      <c r="F22" s="2">
        <f t="shared" si="1"/>
        <v>127</v>
      </c>
      <c r="G22" s="10">
        <v>40</v>
      </c>
      <c r="H22" s="10">
        <v>87</v>
      </c>
      <c r="I22" s="9">
        <f t="shared" si="3"/>
        <v>-2.2472614767120995</v>
      </c>
      <c r="J22" s="9">
        <f t="shared" si="4"/>
        <v>2.450037628564261</v>
      </c>
      <c r="L22" s="9">
        <f t="shared" si="5"/>
        <v>-0.083619031691613</v>
      </c>
      <c r="M22" s="9">
        <f t="shared" si="6"/>
        <v>0.1818713939292583</v>
      </c>
    </row>
    <row r="23" spans="1:13" ht="11.25">
      <c r="A23" s="7" t="s">
        <v>17</v>
      </c>
      <c r="B23" s="19">
        <f t="shared" si="0"/>
        <v>2495</v>
      </c>
      <c r="C23" s="2">
        <f t="shared" si="2"/>
        <v>2408</v>
      </c>
      <c r="D23" s="10">
        <v>1038</v>
      </c>
      <c r="E23" s="10">
        <v>1370</v>
      </c>
      <c r="F23" s="2">
        <f t="shared" si="1"/>
        <v>87</v>
      </c>
      <c r="G23" s="10">
        <v>31</v>
      </c>
      <c r="H23" s="10">
        <v>56</v>
      </c>
      <c r="I23" s="9">
        <f t="shared" si="3"/>
        <v>-2.1699138723973577</v>
      </c>
      <c r="J23" s="9">
        <f t="shared" si="4"/>
        <v>2.863951835437746</v>
      </c>
      <c r="L23" s="9">
        <f t="shared" si="5"/>
        <v>-0.06480474956100009</v>
      </c>
      <c r="M23" s="9">
        <f t="shared" si="6"/>
        <v>0.11706664436825821</v>
      </c>
    </row>
    <row r="24" spans="1:13" ht="11.25">
      <c r="A24" s="7" t="s">
        <v>18</v>
      </c>
      <c r="B24" s="19">
        <f t="shared" si="0"/>
        <v>2362</v>
      </c>
      <c r="C24" s="2">
        <f t="shared" si="2"/>
        <v>2290</v>
      </c>
      <c r="D24" s="10">
        <v>1038</v>
      </c>
      <c r="E24" s="10">
        <v>1252</v>
      </c>
      <c r="F24" s="2">
        <f t="shared" si="1"/>
        <v>72</v>
      </c>
      <c r="G24" s="10">
        <v>24</v>
      </c>
      <c r="H24" s="10">
        <v>48</v>
      </c>
      <c r="I24" s="9">
        <f t="shared" si="3"/>
        <v>-2.1699138723973577</v>
      </c>
      <c r="J24" s="9">
        <f t="shared" si="4"/>
        <v>2.617275691947487</v>
      </c>
      <c r="L24" s="9">
        <f t="shared" si="5"/>
        <v>-0.0501714190149678</v>
      </c>
      <c r="M24" s="9">
        <f t="shared" si="6"/>
        <v>0.1003428380299356</v>
      </c>
    </row>
    <row r="25" spans="1:13" ht="11.25">
      <c r="A25" s="8" t="s">
        <v>19</v>
      </c>
      <c r="B25" s="19">
        <f t="shared" si="0"/>
        <v>1525</v>
      </c>
      <c r="C25" s="2">
        <f t="shared" si="2"/>
        <v>1491</v>
      </c>
      <c r="D25" s="10">
        <v>707</v>
      </c>
      <c r="E25" s="10">
        <v>784</v>
      </c>
      <c r="F25" s="2">
        <f t="shared" si="1"/>
        <v>34</v>
      </c>
      <c r="G25" s="10">
        <v>13</v>
      </c>
      <c r="H25" s="10">
        <v>21</v>
      </c>
      <c r="I25" s="9">
        <f t="shared" si="3"/>
        <v>-1.4779663851492602</v>
      </c>
      <c r="J25" s="9">
        <f t="shared" si="4"/>
        <v>1.6389330211556152</v>
      </c>
      <c r="L25" s="9">
        <f t="shared" si="5"/>
        <v>-0.02717618529977423</v>
      </c>
      <c r="M25" s="9">
        <f t="shared" si="6"/>
        <v>0.04389999163809683</v>
      </c>
    </row>
    <row r="26" spans="1:13" ht="11.25">
      <c r="A26" s="8" t="s">
        <v>20</v>
      </c>
      <c r="B26" s="19">
        <f t="shared" si="0"/>
        <v>1033</v>
      </c>
      <c r="C26" s="2">
        <f t="shared" si="2"/>
        <v>1009</v>
      </c>
      <c r="D26" s="10">
        <v>444</v>
      </c>
      <c r="E26" s="10">
        <v>565</v>
      </c>
      <c r="F26" s="2">
        <f t="shared" si="1"/>
        <v>24</v>
      </c>
      <c r="G26" s="10">
        <v>10</v>
      </c>
      <c r="H26" s="10">
        <v>14</v>
      </c>
      <c r="I26" s="9">
        <f t="shared" si="3"/>
        <v>-0.9281712517769044</v>
      </c>
      <c r="J26" s="9">
        <f t="shared" si="4"/>
        <v>1.1811188226440337</v>
      </c>
      <c r="L26" s="9">
        <f t="shared" si="5"/>
        <v>-0.02090475792290325</v>
      </c>
      <c r="M26" s="9">
        <f t="shared" si="6"/>
        <v>0.029266661092064553</v>
      </c>
    </row>
    <row r="27" spans="1:13" ht="11.25">
      <c r="A27" s="8" t="s">
        <v>75</v>
      </c>
      <c r="B27" s="19">
        <f t="shared" si="0"/>
        <v>642</v>
      </c>
      <c r="C27" s="2">
        <f t="shared" si="2"/>
        <v>632</v>
      </c>
      <c r="D27" s="10">
        <v>246</v>
      </c>
      <c r="E27" s="10">
        <v>386</v>
      </c>
      <c r="F27" s="2">
        <f t="shared" si="1"/>
        <v>10</v>
      </c>
      <c r="G27" s="10">
        <v>5</v>
      </c>
      <c r="H27" s="10">
        <v>5</v>
      </c>
      <c r="I27" s="9">
        <f t="shared" si="3"/>
        <v>-0.5142570449034201</v>
      </c>
      <c r="J27" s="9">
        <f t="shared" si="4"/>
        <v>0.8069236558240656</v>
      </c>
      <c r="L27" s="9">
        <f t="shared" si="5"/>
        <v>-0.010452378961451625</v>
      </c>
      <c r="M27" s="9">
        <f t="shared" si="6"/>
        <v>0.010452378961451625</v>
      </c>
    </row>
    <row r="28" spans="1:13" ht="11.25">
      <c r="A28" s="8" t="s">
        <v>76</v>
      </c>
      <c r="B28" s="19">
        <f t="shared" si="0"/>
        <v>285</v>
      </c>
      <c r="C28" s="2">
        <f t="shared" si="2"/>
        <v>277</v>
      </c>
      <c r="D28" s="10">
        <v>88</v>
      </c>
      <c r="E28" s="10">
        <v>189</v>
      </c>
      <c r="F28" s="2">
        <f t="shared" si="1"/>
        <v>8</v>
      </c>
      <c r="G28" s="10">
        <v>2</v>
      </c>
      <c r="H28" s="10">
        <v>6</v>
      </c>
      <c r="I28" s="9">
        <f t="shared" si="3"/>
        <v>-0.18396186972154863</v>
      </c>
      <c r="J28" s="9">
        <f t="shared" si="4"/>
        <v>0.3950999247428715</v>
      </c>
      <c r="L28" s="9">
        <f t="shared" si="5"/>
        <v>-0.004180951584580651</v>
      </c>
      <c r="M28" s="9">
        <f t="shared" si="6"/>
        <v>0.01254285475374195</v>
      </c>
    </row>
    <row r="29" spans="1:13" ht="11.25">
      <c r="A29" s="8" t="s">
        <v>77</v>
      </c>
      <c r="B29" s="19">
        <f t="shared" si="0"/>
        <v>80</v>
      </c>
      <c r="C29" s="2">
        <f t="shared" si="2"/>
        <v>79</v>
      </c>
      <c r="D29" s="10">
        <v>12</v>
      </c>
      <c r="E29" s="10">
        <v>67</v>
      </c>
      <c r="F29" s="2">
        <f t="shared" si="1"/>
        <v>1</v>
      </c>
      <c r="G29" s="10">
        <v>0</v>
      </c>
      <c r="H29" s="10">
        <v>1</v>
      </c>
      <c r="I29" s="9">
        <f t="shared" si="3"/>
        <v>-0.0250857095074839</v>
      </c>
      <c r="J29" s="9">
        <f t="shared" si="4"/>
        <v>0.14006187808345177</v>
      </c>
      <c r="L29" s="9">
        <f t="shared" si="5"/>
        <v>0</v>
      </c>
      <c r="M29" s="9">
        <f t="shared" si="6"/>
        <v>0.0020904757922903254</v>
      </c>
    </row>
    <row r="30" spans="1:13" ht="11.25">
      <c r="A30" s="8" t="s">
        <v>78</v>
      </c>
      <c r="B30" s="19">
        <f t="shared" si="0"/>
        <v>9</v>
      </c>
      <c r="C30" s="2">
        <f t="shared" si="2"/>
        <v>8</v>
      </c>
      <c r="D30" s="1">
        <v>0</v>
      </c>
      <c r="E30" s="1">
        <v>8</v>
      </c>
      <c r="F30" s="2">
        <f t="shared" si="1"/>
        <v>1</v>
      </c>
      <c r="G30" s="10">
        <v>0</v>
      </c>
      <c r="H30" s="10">
        <v>1</v>
      </c>
      <c r="I30" s="9">
        <f t="shared" si="3"/>
        <v>0</v>
      </c>
      <c r="J30" s="9">
        <f t="shared" si="4"/>
        <v>0.016723806338322603</v>
      </c>
      <c r="L30" s="9">
        <f t="shared" si="5"/>
        <v>0</v>
      </c>
      <c r="M30" s="9">
        <f t="shared" si="6"/>
        <v>0.0020904757922903254</v>
      </c>
    </row>
    <row r="31" spans="1:8" ht="11.25">
      <c r="A31" s="8" t="s">
        <v>87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91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85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84</v>
      </c>
      <c r="F65" s="15" t="s">
        <v>52</v>
      </c>
    </row>
    <row r="67" spans="1:6" ht="11.25">
      <c r="A67" s="1" t="s">
        <v>83</v>
      </c>
      <c r="E67" s="9">
        <f>+F8*100/B8</f>
        <v>8.857345931934109</v>
      </c>
      <c r="F67" s="9">
        <f>+E67*100/MM!E67</f>
        <v>67.51038895253127</v>
      </c>
    </row>
    <row r="68" spans="1:6" ht="11.25">
      <c r="A68" s="1" t="s">
        <v>45</v>
      </c>
      <c r="E68" s="9">
        <f>+(SUM(B10:B12)*100/B$8)</f>
        <v>17.451291914039636</v>
      </c>
      <c r="F68" s="9">
        <f>+E68*100/MM!E68</f>
        <v>129.16627699094732</v>
      </c>
    </row>
    <row r="69" spans="1:6" ht="11.25">
      <c r="A69" s="1" t="s">
        <v>46</v>
      </c>
      <c r="E69" s="9">
        <f>+(SUM(B23:B30)*100/B$8)</f>
        <v>17.624801404799733</v>
      </c>
      <c r="F69" s="9">
        <f>+E69*100/MM!E69</f>
        <v>86.45622928753713</v>
      </c>
    </row>
    <row r="70" spans="1:6" ht="11.25">
      <c r="A70" s="1" t="s">
        <v>47</v>
      </c>
      <c r="E70" s="9">
        <f>+(SUM(B26:B30)*100/B$8)</f>
        <v>4.283384898402876</v>
      </c>
      <c r="F70" s="9">
        <f>+E70*100/MM!E70</f>
        <v>58.051971978188305</v>
      </c>
    </row>
    <row r="71" spans="1:6" ht="11.25">
      <c r="A71" s="1" t="s">
        <v>48</v>
      </c>
      <c r="E71" s="9">
        <f>SUM(B10:B12)*100/SUM(B23:B30)</f>
        <v>99.01553789586052</v>
      </c>
      <c r="F71" s="9">
        <f>+E71*100/MM!E71</f>
        <v>149.40077546218748</v>
      </c>
    </row>
    <row r="72" spans="1:6" ht="11.25">
      <c r="A72" s="1" t="s">
        <v>49</v>
      </c>
      <c r="E72" s="9">
        <f>+B10*100/B11</f>
        <v>95.45614653046847</v>
      </c>
      <c r="F72" s="9">
        <f>+E72*100/MM!E72</f>
        <v>98.19571468226404</v>
      </c>
    </row>
    <row r="74" ht="11.25">
      <c r="A74" s="1" t="s">
        <v>50</v>
      </c>
    </row>
    <row r="75" ht="11.25">
      <c r="A75" s="1" t="s">
        <v>51</v>
      </c>
    </row>
    <row r="77" ht="11.25">
      <c r="A77" s="1" t="s">
        <v>90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7"/>
  <sheetViews>
    <sheetView showGridLines="0" zoomScalePageLayoutView="0" workbookViewId="0" topLeftCell="A7">
      <selection activeCell="O11" sqref="O1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24</v>
      </c>
    </row>
    <row r="2" spans="1:7" ht="12" thickBot="1">
      <c r="A2" s="11" t="s">
        <v>79</v>
      </c>
      <c r="B2" s="11"/>
      <c r="G2" s="21" t="s">
        <v>86</v>
      </c>
    </row>
    <row r="3" spans="1:9" ht="11.25">
      <c r="A3" s="11" t="s">
        <v>92</v>
      </c>
      <c r="B3" s="11"/>
      <c r="I3" s="36" t="s">
        <v>89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132350</v>
      </c>
      <c r="C8" s="2">
        <f>+D8+E8</f>
        <v>103218</v>
      </c>
      <c r="D8" s="2">
        <f>SUM(D10:D31)</f>
        <v>50447</v>
      </c>
      <c r="E8" s="2">
        <f>SUM(E10:E31)</f>
        <v>52771</v>
      </c>
      <c r="F8" s="2">
        <f>+G8+H8</f>
        <v>29132</v>
      </c>
      <c r="G8" s="2">
        <f>SUM(G10:G31)</f>
        <v>15872</v>
      </c>
      <c r="H8" s="2">
        <f>SUM(H10:H31)</f>
        <v>13260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3987</v>
      </c>
      <c r="C10" s="2">
        <f>+D10+E10</f>
        <v>3065</v>
      </c>
      <c r="D10" s="10">
        <v>1543</v>
      </c>
      <c r="E10" s="10">
        <v>1522</v>
      </c>
      <c r="F10" s="2">
        <f aca="true" t="shared" si="1" ref="F10:F31">+G10+H10</f>
        <v>922</v>
      </c>
      <c r="G10" s="10">
        <v>498</v>
      </c>
      <c r="H10" s="10">
        <v>424</v>
      </c>
      <c r="I10" s="9">
        <f>-D10/$B$8*100</f>
        <v>-1.1658481299584436</v>
      </c>
      <c r="J10" s="9">
        <f>E10/$B$8*100</f>
        <v>1.1499811106913487</v>
      </c>
      <c r="L10" s="9">
        <f>-G10/$B$8*100</f>
        <v>-0.376275028333963</v>
      </c>
      <c r="M10" s="9">
        <f>H10/$B$8*100</f>
        <v>0.320362674726105</v>
      </c>
    </row>
    <row r="11" spans="1:13" ht="11.25">
      <c r="A11" s="7" t="s">
        <v>6</v>
      </c>
      <c r="B11" s="19">
        <f t="shared" si="0"/>
        <v>3509</v>
      </c>
      <c r="C11" s="2">
        <f aca="true" t="shared" si="2" ref="C11:C31">+D11+E11</f>
        <v>2889</v>
      </c>
      <c r="D11" s="10">
        <v>1470</v>
      </c>
      <c r="E11" s="10">
        <v>1419</v>
      </c>
      <c r="F11" s="2">
        <f t="shared" si="1"/>
        <v>620</v>
      </c>
      <c r="G11" s="10">
        <v>329</v>
      </c>
      <c r="H11" s="10">
        <v>291</v>
      </c>
      <c r="I11" s="9">
        <f aca="true" t="shared" si="3" ref="I11:I30">-D11/$B$8*100</f>
        <v>-1.1106913486966377</v>
      </c>
      <c r="J11" s="9">
        <f aca="true" t="shared" si="4" ref="J11:J30">E11/$B$8*100</f>
        <v>1.072157159047979</v>
      </c>
      <c r="L11" s="9">
        <f aca="true" t="shared" si="5" ref="L11:L30">-G11/$B$8*100</f>
        <v>-0.24858330185115224</v>
      </c>
      <c r="M11" s="9">
        <f aca="true" t="shared" si="6" ref="M11:M30">H11/$B$8*100</f>
        <v>0.21987155270117115</v>
      </c>
    </row>
    <row r="12" spans="1:13" ht="11.25">
      <c r="A12" s="7" t="s">
        <v>7</v>
      </c>
      <c r="B12" s="19">
        <f t="shared" si="0"/>
        <v>3105</v>
      </c>
      <c r="C12" s="2">
        <f t="shared" si="2"/>
        <v>2636</v>
      </c>
      <c r="D12" s="10">
        <v>1318</v>
      </c>
      <c r="E12" s="10">
        <v>1318</v>
      </c>
      <c r="F12" s="2">
        <f t="shared" si="1"/>
        <v>469</v>
      </c>
      <c r="G12" s="10">
        <v>260</v>
      </c>
      <c r="H12" s="10">
        <v>209</v>
      </c>
      <c r="I12" s="9">
        <f t="shared" si="3"/>
        <v>-0.9958443520967133</v>
      </c>
      <c r="J12" s="9">
        <f t="shared" si="4"/>
        <v>0.9958443520967133</v>
      </c>
      <c r="L12" s="9">
        <f t="shared" si="5"/>
        <v>-0.19644880997355496</v>
      </c>
      <c r="M12" s="9">
        <f t="shared" si="6"/>
        <v>0.15791462032489612</v>
      </c>
    </row>
    <row r="13" spans="1:13" ht="11.25">
      <c r="A13" s="7" t="s">
        <v>4</v>
      </c>
      <c r="B13" s="19">
        <f t="shared" si="0"/>
        <v>3226</v>
      </c>
      <c r="C13" s="2">
        <f t="shared" si="2"/>
        <v>2628</v>
      </c>
      <c r="D13" s="10">
        <v>1354</v>
      </c>
      <c r="E13" s="10">
        <v>1274</v>
      </c>
      <c r="F13" s="2">
        <f t="shared" si="1"/>
        <v>598</v>
      </c>
      <c r="G13" s="10">
        <v>319</v>
      </c>
      <c r="H13" s="10">
        <v>279</v>
      </c>
      <c r="I13" s="9">
        <f t="shared" si="3"/>
        <v>-1.02304495655459</v>
      </c>
      <c r="J13" s="9">
        <f t="shared" si="4"/>
        <v>0.9625991688704193</v>
      </c>
      <c r="L13" s="9">
        <f t="shared" si="5"/>
        <v>-0.2410275783906309</v>
      </c>
      <c r="M13" s="9">
        <f t="shared" si="6"/>
        <v>0.21080468454854553</v>
      </c>
    </row>
    <row r="14" spans="1:13" ht="11.25">
      <c r="A14" s="7" t="s">
        <v>8</v>
      </c>
      <c r="B14" s="19">
        <f t="shared" si="0"/>
        <v>5621</v>
      </c>
      <c r="C14" s="2">
        <f t="shared" si="2"/>
        <v>3325</v>
      </c>
      <c r="D14" s="10">
        <v>1654</v>
      </c>
      <c r="E14" s="10">
        <v>1671</v>
      </c>
      <c r="F14" s="2">
        <f t="shared" si="1"/>
        <v>2296</v>
      </c>
      <c r="G14" s="10">
        <v>1039</v>
      </c>
      <c r="H14" s="10">
        <v>1257</v>
      </c>
      <c r="I14" s="9">
        <f t="shared" si="3"/>
        <v>-1.2497166603702303</v>
      </c>
      <c r="J14" s="9">
        <f t="shared" si="4"/>
        <v>1.2625613902531168</v>
      </c>
      <c r="L14" s="9">
        <f t="shared" si="5"/>
        <v>-0.7850396675481677</v>
      </c>
      <c r="M14" s="9">
        <f t="shared" si="6"/>
        <v>0.949754438987533</v>
      </c>
    </row>
    <row r="15" spans="1:23" ht="11.25">
      <c r="A15" s="7" t="s">
        <v>9</v>
      </c>
      <c r="B15" s="19">
        <f t="shared" si="0"/>
        <v>11837</v>
      </c>
      <c r="C15" s="2">
        <f t="shared" si="2"/>
        <v>6749</v>
      </c>
      <c r="D15" s="10">
        <v>3362</v>
      </c>
      <c r="E15" s="10">
        <v>3387</v>
      </c>
      <c r="F15" s="2">
        <f t="shared" si="1"/>
        <v>5088</v>
      </c>
      <c r="G15" s="10">
        <v>2527</v>
      </c>
      <c r="H15" s="10">
        <v>2561</v>
      </c>
      <c r="I15" s="9">
        <f t="shared" si="3"/>
        <v>-2.540234227427276</v>
      </c>
      <c r="J15" s="9">
        <f t="shared" si="4"/>
        <v>2.5591235360785793</v>
      </c>
      <c r="L15" s="9">
        <f t="shared" si="5"/>
        <v>-1.9093313184737437</v>
      </c>
      <c r="M15" s="9">
        <f t="shared" si="6"/>
        <v>1.9350207782395163</v>
      </c>
      <c r="P15" s="10"/>
      <c r="Q15" s="10"/>
      <c r="R15" s="10"/>
      <c r="S15" s="10"/>
      <c r="T15" s="10"/>
      <c r="U15" s="10"/>
      <c r="V15" s="10"/>
      <c r="W15" s="10"/>
    </row>
    <row r="16" spans="1:13" ht="11.25">
      <c r="A16" s="7" t="s">
        <v>10</v>
      </c>
      <c r="B16" s="19">
        <f t="shared" si="0"/>
        <v>14458</v>
      </c>
      <c r="C16" s="2">
        <f t="shared" si="2"/>
        <v>9315</v>
      </c>
      <c r="D16" s="10">
        <v>4833</v>
      </c>
      <c r="E16" s="10">
        <v>4482</v>
      </c>
      <c r="F16" s="2">
        <f t="shared" si="1"/>
        <v>5143</v>
      </c>
      <c r="G16" s="10">
        <v>2802</v>
      </c>
      <c r="H16" s="10">
        <v>2341</v>
      </c>
      <c r="I16" s="9">
        <f t="shared" si="3"/>
        <v>-3.651681148469966</v>
      </c>
      <c r="J16" s="9">
        <f t="shared" si="4"/>
        <v>3.3864752550056663</v>
      </c>
      <c r="L16" s="9">
        <f t="shared" si="5"/>
        <v>-2.117113713638081</v>
      </c>
      <c r="M16" s="9">
        <f t="shared" si="6"/>
        <v>1.7687948621080467</v>
      </c>
    </row>
    <row r="17" spans="1:13" ht="11.25">
      <c r="A17" s="7" t="s">
        <v>11</v>
      </c>
      <c r="B17" s="19">
        <f t="shared" si="0"/>
        <v>14726</v>
      </c>
      <c r="C17" s="2">
        <f t="shared" si="2"/>
        <v>10250</v>
      </c>
      <c r="D17" s="10">
        <v>5452</v>
      </c>
      <c r="E17" s="10">
        <v>4798</v>
      </c>
      <c r="F17" s="2">
        <f t="shared" si="1"/>
        <v>4476</v>
      </c>
      <c r="G17" s="10">
        <v>2632</v>
      </c>
      <c r="H17" s="10">
        <v>1844</v>
      </c>
      <c r="I17" s="9">
        <f t="shared" si="3"/>
        <v>-4.119380430676237</v>
      </c>
      <c r="J17" s="9">
        <f t="shared" si="4"/>
        <v>3.6252361163581415</v>
      </c>
      <c r="L17" s="9">
        <f t="shared" si="5"/>
        <v>-1.988666414809218</v>
      </c>
      <c r="M17" s="9">
        <f t="shared" si="6"/>
        <v>1.393275406120136</v>
      </c>
    </row>
    <row r="18" spans="1:13" ht="11.25">
      <c r="A18" s="7" t="s">
        <v>12</v>
      </c>
      <c r="B18" s="19">
        <f t="shared" si="0"/>
        <v>13191</v>
      </c>
      <c r="C18" s="2">
        <f t="shared" si="2"/>
        <v>10160</v>
      </c>
      <c r="D18" s="10">
        <v>5487</v>
      </c>
      <c r="E18" s="10">
        <v>4673</v>
      </c>
      <c r="F18" s="2">
        <f t="shared" si="1"/>
        <v>3031</v>
      </c>
      <c r="G18" s="10">
        <v>1859</v>
      </c>
      <c r="H18" s="10">
        <v>1172</v>
      </c>
      <c r="I18" s="9">
        <f t="shared" si="3"/>
        <v>-4.145825462788062</v>
      </c>
      <c r="J18" s="9">
        <f t="shared" si="4"/>
        <v>3.530789573101625</v>
      </c>
      <c r="L18" s="9">
        <f t="shared" si="5"/>
        <v>-1.4046089913109179</v>
      </c>
      <c r="M18" s="9">
        <f t="shared" si="6"/>
        <v>0.8855307895731017</v>
      </c>
    </row>
    <row r="19" spans="1:13" ht="11.25">
      <c r="A19" s="7" t="s">
        <v>13</v>
      </c>
      <c r="B19" s="19">
        <f t="shared" si="0"/>
        <v>11081</v>
      </c>
      <c r="C19" s="2">
        <f t="shared" si="2"/>
        <v>8890</v>
      </c>
      <c r="D19" s="10">
        <v>4802</v>
      </c>
      <c r="E19" s="10">
        <v>4088</v>
      </c>
      <c r="F19" s="2">
        <f t="shared" si="1"/>
        <v>2191</v>
      </c>
      <c r="G19" s="10">
        <v>1309</v>
      </c>
      <c r="H19" s="10">
        <v>882</v>
      </c>
      <c r="I19" s="9">
        <f t="shared" si="3"/>
        <v>-3.6282584057423497</v>
      </c>
      <c r="J19" s="9">
        <f t="shared" si="4"/>
        <v>3.088779750661126</v>
      </c>
      <c r="L19" s="9">
        <f t="shared" si="5"/>
        <v>-0.9890442009822441</v>
      </c>
      <c r="M19" s="9">
        <f t="shared" si="6"/>
        <v>0.6664148092179826</v>
      </c>
    </row>
    <row r="20" spans="1:13" ht="11.25">
      <c r="A20" s="7" t="s">
        <v>14</v>
      </c>
      <c r="B20" s="19">
        <f t="shared" si="0"/>
        <v>10127</v>
      </c>
      <c r="C20" s="2">
        <f t="shared" si="2"/>
        <v>8541</v>
      </c>
      <c r="D20" s="10">
        <v>4470</v>
      </c>
      <c r="E20" s="10">
        <v>4071</v>
      </c>
      <c r="F20" s="2">
        <f t="shared" si="1"/>
        <v>1586</v>
      </c>
      <c r="G20" s="10">
        <v>952</v>
      </c>
      <c r="H20" s="10">
        <v>634</v>
      </c>
      <c r="I20" s="9">
        <f t="shared" si="3"/>
        <v>-3.377408386853041</v>
      </c>
      <c r="J20" s="9">
        <f t="shared" si="4"/>
        <v>3.07593502077824</v>
      </c>
      <c r="L20" s="9">
        <f t="shared" si="5"/>
        <v>-0.7193048734416321</v>
      </c>
      <c r="M20" s="9">
        <f t="shared" si="6"/>
        <v>0.4790328673970533</v>
      </c>
    </row>
    <row r="21" spans="1:13" ht="11.25">
      <c r="A21" s="7" t="s">
        <v>15</v>
      </c>
      <c r="B21" s="19">
        <f t="shared" si="0"/>
        <v>8778</v>
      </c>
      <c r="C21" s="2">
        <f t="shared" si="2"/>
        <v>7721</v>
      </c>
      <c r="D21" s="10">
        <v>3785</v>
      </c>
      <c r="E21" s="10">
        <v>3936</v>
      </c>
      <c r="F21" s="2">
        <f t="shared" si="1"/>
        <v>1057</v>
      </c>
      <c r="G21" s="10">
        <v>571</v>
      </c>
      <c r="H21" s="10">
        <v>486</v>
      </c>
      <c r="I21" s="9">
        <f t="shared" si="3"/>
        <v>-2.8598413298073293</v>
      </c>
      <c r="J21" s="9">
        <f t="shared" si="4"/>
        <v>2.9739327540612015</v>
      </c>
      <c r="L21" s="9">
        <f t="shared" si="5"/>
        <v>-0.4314318095957688</v>
      </c>
      <c r="M21" s="9">
        <f t="shared" si="6"/>
        <v>0.36720816018133734</v>
      </c>
    </row>
    <row r="22" spans="1:13" ht="11.25">
      <c r="A22" s="7" t="s">
        <v>16</v>
      </c>
      <c r="B22" s="19">
        <f t="shared" si="0"/>
        <v>7191</v>
      </c>
      <c r="C22" s="2">
        <f t="shared" si="2"/>
        <v>6465</v>
      </c>
      <c r="D22" s="10">
        <v>3076</v>
      </c>
      <c r="E22" s="10">
        <v>3389</v>
      </c>
      <c r="F22" s="2">
        <f t="shared" si="1"/>
        <v>726</v>
      </c>
      <c r="G22" s="10">
        <v>366</v>
      </c>
      <c r="H22" s="10">
        <v>360</v>
      </c>
      <c r="I22" s="9">
        <f t="shared" si="3"/>
        <v>-2.324140536456366</v>
      </c>
      <c r="J22" s="9">
        <f t="shared" si="4"/>
        <v>2.5606346807706837</v>
      </c>
      <c r="L22" s="9">
        <f t="shared" si="5"/>
        <v>-0.2765394786550812</v>
      </c>
      <c r="M22" s="9">
        <f t="shared" si="6"/>
        <v>0.2720060445787684</v>
      </c>
    </row>
    <row r="23" spans="1:13" ht="11.25">
      <c r="A23" s="7" t="s">
        <v>17</v>
      </c>
      <c r="B23" s="19">
        <f t="shared" si="0"/>
        <v>5547</v>
      </c>
      <c r="C23" s="2">
        <f t="shared" si="2"/>
        <v>5136</v>
      </c>
      <c r="D23" s="10">
        <v>2293</v>
      </c>
      <c r="E23" s="10">
        <v>2843</v>
      </c>
      <c r="F23" s="2">
        <f t="shared" si="1"/>
        <v>411</v>
      </c>
      <c r="G23" s="10">
        <v>186</v>
      </c>
      <c r="H23" s="10">
        <v>225</v>
      </c>
      <c r="I23" s="9">
        <f t="shared" si="3"/>
        <v>-1.7325273894975444</v>
      </c>
      <c r="J23" s="9">
        <f t="shared" si="4"/>
        <v>2.148092179826218</v>
      </c>
      <c r="L23" s="9">
        <f t="shared" si="5"/>
        <v>-0.140536456365697</v>
      </c>
      <c r="M23" s="9">
        <f t="shared" si="6"/>
        <v>0.17000377786173027</v>
      </c>
    </row>
    <row r="24" spans="1:13" ht="11.25">
      <c r="A24" s="7" t="s">
        <v>18</v>
      </c>
      <c r="B24" s="19">
        <f t="shared" si="0"/>
        <v>4777</v>
      </c>
      <c r="C24" s="2">
        <f t="shared" si="2"/>
        <v>4513</v>
      </c>
      <c r="D24" s="10">
        <v>1979</v>
      </c>
      <c r="E24" s="10">
        <v>2534</v>
      </c>
      <c r="F24" s="2">
        <f t="shared" si="1"/>
        <v>264</v>
      </c>
      <c r="G24" s="10">
        <v>121</v>
      </c>
      <c r="H24" s="10">
        <v>143</v>
      </c>
      <c r="I24" s="9">
        <f t="shared" si="3"/>
        <v>-1.4952776728371742</v>
      </c>
      <c r="J24" s="9">
        <f t="shared" si="4"/>
        <v>1.914620324896109</v>
      </c>
      <c r="L24" s="9">
        <f t="shared" si="5"/>
        <v>-0.09142425387230828</v>
      </c>
      <c r="M24" s="9">
        <f t="shared" si="6"/>
        <v>0.10804684548545522</v>
      </c>
    </row>
    <row r="25" spans="1:13" ht="11.25">
      <c r="A25" s="8" t="s">
        <v>19</v>
      </c>
      <c r="B25" s="19">
        <f t="shared" si="0"/>
        <v>3548</v>
      </c>
      <c r="C25" s="2">
        <f t="shared" si="2"/>
        <v>3418</v>
      </c>
      <c r="D25" s="10">
        <v>1305</v>
      </c>
      <c r="E25" s="10">
        <v>2113</v>
      </c>
      <c r="F25" s="2">
        <f t="shared" si="1"/>
        <v>130</v>
      </c>
      <c r="G25" s="10">
        <v>58</v>
      </c>
      <c r="H25" s="10">
        <v>72</v>
      </c>
      <c r="I25" s="9">
        <f t="shared" si="3"/>
        <v>-0.9860219115980355</v>
      </c>
      <c r="J25" s="9">
        <f t="shared" si="4"/>
        <v>1.5965243672081604</v>
      </c>
      <c r="L25" s="9">
        <f t="shared" si="5"/>
        <v>-0.0438231960710238</v>
      </c>
      <c r="M25" s="9">
        <f t="shared" si="6"/>
        <v>0.05440120891575368</v>
      </c>
    </row>
    <row r="26" spans="1:13" ht="11.25">
      <c r="A26" s="8" t="s">
        <v>20</v>
      </c>
      <c r="B26" s="19">
        <f t="shared" si="0"/>
        <v>3255</v>
      </c>
      <c r="C26" s="2">
        <f t="shared" si="2"/>
        <v>3182</v>
      </c>
      <c r="D26" s="10">
        <v>1088</v>
      </c>
      <c r="E26" s="10">
        <v>2094</v>
      </c>
      <c r="F26" s="2">
        <f t="shared" si="1"/>
        <v>73</v>
      </c>
      <c r="G26" s="10">
        <v>23</v>
      </c>
      <c r="H26" s="10">
        <v>50</v>
      </c>
      <c r="I26" s="9">
        <f t="shared" si="3"/>
        <v>-0.8220627125047224</v>
      </c>
      <c r="J26" s="9">
        <f t="shared" si="4"/>
        <v>1.5821684926331698</v>
      </c>
      <c r="L26" s="9">
        <f t="shared" si="5"/>
        <v>-0.017378163959199094</v>
      </c>
      <c r="M26" s="9">
        <f t="shared" si="6"/>
        <v>0.037778617302606725</v>
      </c>
    </row>
    <row r="27" spans="1:13" ht="11.25">
      <c r="A27" s="8" t="s">
        <v>75</v>
      </c>
      <c r="B27" s="19">
        <f t="shared" si="0"/>
        <v>2703</v>
      </c>
      <c r="C27" s="2">
        <f t="shared" si="2"/>
        <v>2670</v>
      </c>
      <c r="D27" s="10">
        <v>811</v>
      </c>
      <c r="E27" s="10">
        <v>1859</v>
      </c>
      <c r="F27" s="2">
        <f t="shared" si="1"/>
        <v>33</v>
      </c>
      <c r="G27" s="10">
        <v>16</v>
      </c>
      <c r="H27" s="10">
        <v>17</v>
      </c>
      <c r="I27" s="9">
        <f t="shared" si="3"/>
        <v>-0.6127691726482811</v>
      </c>
      <c r="J27" s="9">
        <f t="shared" si="4"/>
        <v>1.4046089913109179</v>
      </c>
      <c r="L27" s="9">
        <f t="shared" si="5"/>
        <v>-0.012089157536834151</v>
      </c>
      <c r="M27" s="9">
        <f t="shared" si="6"/>
        <v>0.012844729882886288</v>
      </c>
    </row>
    <row r="28" spans="1:13" ht="11.25">
      <c r="A28" s="8" t="s">
        <v>76</v>
      </c>
      <c r="B28" s="19">
        <f t="shared" si="0"/>
        <v>1243</v>
      </c>
      <c r="C28" s="2">
        <f t="shared" si="2"/>
        <v>1231</v>
      </c>
      <c r="D28" s="10">
        <v>290</v>
      </c>
      <c r="E28" s="10">
        <v>941</v>
      </c>
      <c r="F28" s="2">
        <f t="shared" si="1"/>
        <v>12</v>
      </c>
      <c r="G28" s="10">
        <v>3</v>
      </c>
      <c r="H28" s="10">
        <v>9</v>
      </c>
      <c r="I28" s="9">
        <f t="shared" si="3"/>
        <v>-0.21911598035511898</v>
      </c>
      <c r="J28" s="9">
        <f t="shared" si="4"/>
        <v>0.7109935776350585</v>
      </c>
      <c r="L28" s="9">
        <f t="shared" si="5"/>
        <v>-0.0022667170381564035</v>
      </c>
      <c r="M28" s="9">
        <f t="shared" si="6"/>
        <v>0.00680015111446921</v>
      </c>
    </row>
    <row r="29" spans="1:13" ht="11.25">
      <c r="A29" s="8" t="s">
        <v>77</v>
      </c>
      <c r="B29" s="19">
        <f t="shared" si="0"/>
        <v>366</v>
      </c>
      <c r="C29" s="2">
        <f t="shared" si="2"/>
        <v>361</v>
      </c>
      <c r="D29" s="10">
        <v>64</v>
      </c>
      <c r="E29" s="10">
        <v>297</v>
      </c>
      <c r="F29" s="2">
        <f t="shared" si="1"/>
        <v>5</v>
      </c>
      <c r="G29" s="10">
        <v>1</v>
      </c>
      <c r="H29" s="10">
        <v>4</v>
      </c>
      <c r="I29" s="9">
        <f t="shared" si="3"/>
        <v>-0.048356630147336606</v>
      </c>
      <c r="J29" s="9">
        <f t="shared" si="4"/>
        <v>0.22440498677748394</v>
      </c>
      <c r="L29" s="9">
        <f t="shared" si="5"/>
        <v>-0.0007555723460521345</v>
      </c>
      <c r="M29" s="9">
        <f t="shared" si="6"/>
        <v>0.003022289384208538</v>
      </c>
    </row>
    <row r="30" spans="1:13" ht="11.25">
      <c r="A30" s="8" t="s">
        <v>78</v>
      </c>
      <c r="B30" s="19">
        <f t="shared" si="0"/>
        <v>74</v>
      </c>
      <c r="C30" s="2">
        <f t="shared" si="2"/>
        <v>73</v>
      </c>
      <c r="D30" s="1">
        <v>11</v>
      </c>
      <c r="E30" s="1">
        <v>62</v>
      </c>
      <c r="F30" s="2">
        <f t="shared" si="1"/>
        <v>1</v>
      </c>
      <c r="G30" s="10">
        <v>1</v>
      </c>
      <c r="H30" s="10">
        <v>0</v>
      </c>
      <c r="I30" s="9">
        <f t="shared" si="3"/>
        <v>-0.00831129580657348</v>
      </c>
      <c r="J30" s="9">
        <f t="shared" si="4"/>
        <v>0.04684548545523234</v>
      </c>
      <c r="L30" s="9">
        <f t="shared" si="5"/>
        <v>-0.0007555723460521345</v>
      </c>
      <c r="M30" s="9">
        <f t="shared" si="6"/>
        <v>0</v>
      </c>
    </row>
    <row r="31" spans="1:8" ht="11.25">
      <c r="A31" s="8" t="s">
        <v>87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91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85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84</v>
      </c>
      <c r="F65" s="15" t="s">
        <v>52</v>
      </c>
    </row>
    <row r="67" spans="1:6" ht="11.25">
      <c r="A67" s="1" t="s">
        <v>83</v>
      </c>
      <c r="E67" s="9">
        <f>+F8*100/B8</f>
        <v>22.011333585190783</v>
      </c>
      <c r="F67" s="9">
        <f>+E67*100/MM!E67</f>
        <v>167.76963473251854</v>
      </c>
    </row>
    <row r="68" spans="1:6" ht="11.25">
      <c r="A68" s="1" t="s">
        <v>45</v>
      </c>
      <c r="E68" s="9">
        <f>+(SUM(B10:B12)*100/B$8)</f>
        <v>8.009822440498677</v>
      </c>
      <c r="F68" s="9">
        <f>+E68*100/MM!E68</f>
        <v>59.284948592569165</v>
      </c>
    </row>
    <row r="69" spans="1:6" ht="11.25">
      <c r="A69" s="1" t="s">
        <v>46</v>
      </c>
      <c r="E69" s="9">
        <f>+(SUM(B23:B30)*100/B$8)</f>
        <v>16.25462788061957</v>
      </c>
      <c r="F69" s="9">
        <f>+E69*100/MM!E69</f>
        <v>79.7350167388401</v>
      </c>
    </row>
    <row r="70" spans="1:6" ht="11.25">
      <c r="A70" s="1" t="s">
        <v>47</v>
      </c>
      <c r="E70" s="9">
        <f>+(SUM(B26:B30)*100/B$8)</f>
        <v>5.77332829618436</v>
      </c>
      <c r="F70" s="9">
        <f>+E70*100/MM!E70</f>
        <v>78.24491621006156</v>
      </c>
    </row>
    <row r="71" spans="1:6" ht="11.25">
      <c r="A71" s="1" t="s">
        <v>48</v>
      </c>
      <c r="E71" s="9">
        <f>SUM(B10:B12)*100/SUM(B23:B30)</f>
        <v>49.27718123925069</v>
      </c>
      <c r="F71" s="9">
        <f>+E71*100/MM!E71</f>
        <v>74.35246271628435</v>
      </c>
    </row>
    <row r="72" spans="1:6" ht="11.25">
      <c r="A72" s="1" t="s">
        <v>49</v>
      </c>
      <c r="E72" s="9">
        <f>+B10*100/B11</f>
        <v>113.62211456255343</v>
      </c>
      <c r="F72" s="9">
        <f>+E72*100/MM!E72</f>
        <v>116.88304157154268</v>
      </c>
    </row>
    <row r="74" ht="11.25">
      <c r="A74" s="1" t="s">
        <v>50</v>
      </c>
    </row>
    <row r="75" ht="11.25">
      <c r="A75" s="1" t="s">
        <v>51</v>
      </c>
    </row>
    <row r="77" ht="11.25">
      <c r="A77" s="1" t="s">
        <v>90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ignoredErrors>
    <ignoredError sqref="F8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7">
      <selection activeCell="P35" sqref="P35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25</v>
      </c>
    </row>
    <row r="2" spans="1:7" ht="12" thickBot="1">
      <c r="A2" s="11" t="s">
        <v>79</v>
      </c>
      <c r="B2" s="11"/>
      <c r="G2" s="21" t="s">
        <v>86</v>
      </c>
    </row>
    <row r="3" spans="1:9" ht="11.25">
      <c r="A3" s="11" t="s">
        <v>92</v>
      </c>
      <c r="B3" s="11"/>
      <c r="I3" s="36" t="s">
        <v>89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152906</v>
      </c>
      <c r="C8" s="2">
        <f>+D8+E8</f>
        <v>138346</v>
      </c>
      <c r="D8" s="2">
        <f>SUM(D10:D31)</f>
        <v>64169</v>
      </c>
      <c r="E8" s="2">
        <f>SUM(E10:E31)</f>
        <v>74177</v>
      </c>
      <c r="F8" s="2">
        <f>+G8+H8</f>
        <v>14560</v>
      </c>
      <c r="G8" s="2">
        <f>SUM(G10:G31)</f>
        <v>6869</v>
      </c>
      <c r="H8" s="2">
        <f>SUM(H10:H31)</f>
        <v>7691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6664</v>
      </c>
      <c r="C10" s="2">
        <f>+D10+E10</f>
        <v>6089</v>
      </c>
      <c r="D10" s="10">
        <v>3148</v>
      </c>
      <c r="E10" s="10">
        <v>2941</v>
      </c>
      <c r="F10" s="2">
        <f aca="true" t="shared" si="1" ref="F10:F31">+G10+H10</f>
        <v>575</v>
      </c>
      <c r="G10" s="10">
        <v>293</v>
      </c>
      <c r="H10" s="10">
        <v>282</v>
      </c>
      <c r="I10" s="9">
        <f>-D10/$B$8*100</f>
        <v>-2.058781211986449</v>
      </c>
      <c r="J10" s="9">
        <f>E10/$B$8*100</f>
        <v>1.9234039213634522</v>
      </c>
      <c r="L10" s="9">
        <f>-G10/$B$8*100</f>
        <v>-0.19162099590598144</v>
      </c>
      <c r="M10" s="9">
        <f>H10/$B$8*100</f>
        <v>0.18442703360234391</v>
      </c>
    </row>
    <row r="11" spans="1:13" ht="11.25">
      <c r="A11" s="7" t="s">
        <v>6</v>
      </c>
      <c r="B11" s="19">
        <f t="shared" si="0"/>
        <v>6055</v>
      </c>
      <c r="C11" s="2">
        <f aca="true" t="shared" si="2" ref="C11:C31">+D11+E11</f>
        <v>5689</v>
      </c>
      <c r="D11" s="10">
        <v>2835</v>
      </c>
      <c r="E11" s="10">
        <v>2854</v>
      </c>
      <c r="F11" s="2">
        <f t="shared" si="1"/>
        <v>366</v>
      </c>
      <c r="G11" s="10">
        <v>184</v>
      </c>
      <c r="H11" s="10">
        <v>182</v>
      </c>
      <c r="I11" s="9">
        <f aca="true" t="shared" si="3" ref="I11:I30">-D11/$B$8*100</f>
        <v>-1.8540802846193087</v>
      </c>
      <c r="J11" s="9">
        <f aca="true" t="shared" si="4" ref="J11:J30">E11/$B$8*100</f>
        <v>1.8665062195074098</v>
      </c>
      <c r="L11" s="9">
        <f aca="true" t="shared" si="5" ref="L11:L30">-G11/$B$8*100</f>
        <v>-0.12033536944266413</v>
      </c>
      <c r="M11" s="9">
        <f aca="true" t="shared" si="6" ref="M11:M30">H11/$B$8*100</f>
        <v>0.11902737629654819</v>
      </c>
    </row>
    <row r="12" spans="1:13" ht="11.25">
      <c r="A12" s="7" t="s">
        <v>7</v>
      </c>
      <c r="B12" s="19">
        <f t="shared" si="0"/>
        <v>5825</v>
      </c>
      <c r="C12" s="2">
        <f t="shared" si="2"/>
        <v>5498</v>
      </c>
      <c r="D12" s="10">
        <v>2749</v>
      </c>
      <c r="E12" s="10">
        <v>2749</v>
      </c>
      <c r="F12" s="2">
        <f t="shared" si="1"/>
        <v>327</v>
      </c>
      <c r="G12" s="10">
        <v>164</v>
      </c>
      <c r="H12" s="10">
        <v>163</v>
      </c>
      <c r="I12" s="9">
        <f t="shared" si="3"/>
        <v>-1.7978365793363242</v>
      </c>
      <c r="J12" s="9">
        <f t="shared" si="4"/>
        <v>1.7978365793363242</v>
      </c>
      <c r="L12" s="9">
        <f t="shared" si="5"/>
        <v>-0.10725543798150497</v>
      </c>
      <c r="M12" s="9">
        <f t="shared" si="6"/>
        <v>0.10660144140844702</v>
      </c>
    </row>
    <row r="13" spans="1:13" ht="11.25">
      <c r="A13" s="7" t="s">
        <v>4</v>
      </c>
      <c r="B13" s="19">
        <f t="shared" si="0"/>
        <v>5925</v>
      </c>
      <c r="C13" s="2">
        <f t="shared" si="2"/>
        <v>5480</v>
      </c>
      <c r="D13" s="10">
        <v>2819</v>
      </c>
      <c r="E13" s="10">
        <v>2661</v>
      </c>
      <c r="F13" s="2">
        <f t="shared" si="1"/>
        <v>445</v>
      </c>
      <c r="G13" s="10">
        <v>228</v>
      </c>
      <c r="H13" s="10">
        <v>217</v>
      </c>
      <c r="I13" s="9">
        <f t="shared" si="3"/>
        <v>-1.8436163394503813</v>
      </c>
      <c r="J13" s="9">
        <f t="shared" si="4"/>
        <v>1.7402848809072242</v>
      </c>
      <c r="L13" s="9">
        <f t="shared" si="5"/>
        <v>-0.14911121865721425</v>
      </c>
      <c r="M13" s="9">
        <f t="shared" si="6"/>
        <v>0.14191725635357672</v>
      </c>
    </row>
    <row r="14" spans="1:13" ht="11.25">
      <c r="A14" s="7" t="s">
        <v>8</v>
      </c>
      <c r="B14" s="19">
        <f t="shared" si="0"/>
        <v>6560</v>
      </c>
      <c r="C14" s="2">
        <f t="shared" si="2"/>
        <v>5567</v>
      </c>
      <c r="D14" s="10">
        <v>2802</v>
      </c>
      <c r="E14" s="10">
        <v>2765</v>
      </c>
      <c r="F14" s="2">
        <f t="shared" si="1"/>
        <v>993</v>
      </c>
      <c r="G14" s="10">
        <v>435</v>
      </c>
      <c r="H14" s="10">
        <v>558</v>
      </c>
      <c r="I14" s="9">
        <f t="shared" si="3"/>
        <v>-1.8324983977083957</v>
      </c>
      <c r="J14" s="9">
        <f t="shared" si="4"/>
        <v>1.8083005245052515</v>
      </c>
      <c r="L14" s="9">
        <f t="shared" si="5"/>
        <v>-0.28448850928021135</v>
      </c>
      <c r="M14" s="9">
        <f t="shared" si="6"/>
        <v>0.3649300877663401</v>
      </c>
    </row>
    <row r="15" spans="1:13" ht="11.25">
      <c r="A15" s="7" t="s">
        <v>9</v>
      </c>
      <c r="B15" s="19">
        <f t="shared" si="0"/>
        <v>9232</v>
      </c>
      <c r="C15" s="2">
        <f t="shared" si="2"/>
        <v>7291</v>
      </c>
      <c r="D15" s="10">
        <v>3577</v>
      </c>
      <c r="E15" s="10">
        <v>3714</v>
      </c>
      <c r="F15" s="2">
        <f t="shared" si="1"/>
        <v>1941</v>
      </c>
      <c r="G15" s="10">
        <v>841</v>
      </c>
      <c r="H15" s="10">
        <v>1100</v>
      </c>
      <c r="I15" s="9">
        <f t="shared" si="3"/>
        <v>-2.339345741828313</v>
      </c>
      <c r="J15" s="9">
        <f t="shared" si="4"/>
        <v>2.4289432723372526</v>
      </c>
      <c r="L15" s="9">
        <f t="shared" si="5"/>
        <v>-0.550011117941742</v>
      </c>
      <c r="M15" s="9">
        <f t="shared" si="6"/>
        <v>0.7193962303637529</v>
      </c>
    </row>
    <row r="16" spans="1:13" ht="11.25">
      <c r="A16" s="7" t="s">
        <v>10</v>
      </c>
      <c r="B16" s="19">
        <f t="shared" si="0"/>
        <v>12083</v>
      </c>
      <c r="C16" s="2">
        <f t="shared" si="2"/>
        <v>9699</v>
      </c>
      <c r="D16" s="10">
        <v>4813</v>
      </c>
      <c r="E16" s="10">
        <v>4886</v>
      </c>
      <c r="F16" s="2">
        <f t="shared" si="1"/>
        <v>2384</v>
      </c>
      <c r="G16" s="10">
        <v>1073</v>
      </c>
      <c r="H16" s="10">
        <v>1311</v>
      </c>
      <c r="I16" s="9">
        <f t="shared" si="3"/>
        <v>-3.147685506127948</v>
      </c>
      <c r="J16" s="9">
        <f t="shared" si="4"/>
        <v>3.1954272559611785</v>
      </c>
      <c r="L16" s="9">
        <f t="shared" si="5"/>
        <v>-0.701738322891188</v>
      </c>
      <c r="M16" s="9">
        <f t="shared" si="6"/>
        <v>0.8573895072789819</v>
      </c>
    </row>
    <row r="17" spans="1:13" ht="11.25">
      <c r="A17" s="7" t="s">
        <v>11</v>
      </c>
      <c r="B17" s="19">
        <f t="shared" si="0"/>
        <v>13454</v>
      </c>
      <c r="C17" s="2">
        <f t="shared" si="2"/>
        <v>11232</v>
      </c>
      <c r="D17" s="10">
        <v>5565</v>
      </c>
      <c r="E17" s="10">
        <v>5667</v>
      </c>
      <c r="F17" s="2">
        <f t="shared" si="1"/>
        <v>2222</v>
      </c>
      <c r="G17" s="10">
        <v>1117</v>
      </c>
      <c r="H17" s="10">
        <v>1105</v>
      </c>
      <c r="I17" s="9">
        <f t="shared" si="3"/>
        <v>-3.639490929067532</v>
      </c>
      <c r="J17" s="9">
        <f t="shared" si="4"/>
        <v>3.7061985795194428</v>
      </c>
      <c r="L17" s="9">
        <f t="shared" si="5"/>
        <v>-0.7305141721057382</v>
      </c>
      <c r="M17" s="9">
        <f t="shared" si="6"/>
        <v>0.7226662132290427</v>
      </c>
    </row>
    <row r="18" spans="1:13" ht="11.25">
      <c r="A18" s="7" t="s">
        <v>12</v>
      </c>
      <c r="B18" s="19">
        <f t="shared" si="0"/>
        <v>12961</v>
      </c>
      <c r="C18" s="2">
        <f t="shared" si="2"/>
        <v>11331</v>
      </c>
      <c r="D18" s="10">
        <v>5492</v>
      </c>
      <c r="E18" s="10">
        <v>5839</v>
      </c>
      <c r="F18" s="2">
        <f t="shared" si="1"/>
        <v>1630</v>
      </c>
      <c r="G18" s="10">
        <v>843</v>
      </c>
      <c r="H18" s="10">
        <v>787</v>
      </c>
      <c r="I18" s="9">
        <f t="shared" si="3"/>
        <v>-3.591749179234301</v>
      </c>
      <c r="J18" s="9">
        <f t="shared" si="4"/>
        <v>3.8186859900854118</v>
      </c>
      <c r="L18" s="9">
        <f t="shared" si="5"/>
        <v>-0.5513191110878579</v>
      </c>
      <c r="M18" s="9">
        <f t="shared" si="6"/>
        <v>0.5146953029966123</v>
      </c>
    </row>
    <row r="19" spans="1:13" ht="11.25">
      <c r="A19" s="7" t="s">
        <v>13</v>
      </c>
      <c r="B19" s="19">
        <f t="shared" si="0"/>
        <v>11730</v>
      </c>
      <c r="C19" s="2">
        <f t="shared" si="2"/>
        <v>10544</v>
      </c>
      <c r="D19" s="10">
        <v>5046</v>
      </c>
      <c r="E19" s="10">
        <v>5498</v>
      </c>
      <c r="F19" s="2">
        <f t="shared" si="1"/>
        <v>1186</v>
      </c>
      <c r="G19" s="10">
        <v>596</v>
      </c>
      <c r="H19" s="10">
        <v>590</v>
      </c>
      <c r="I19" s="9">
        <f t="shared" si="3"/>
        <v>-3.300066707650452</v>
      </c>
      <c r="J19" s="9">
        <f t="shared" si="4"/>
        <v>3.5956731586726485</v>
      </c>
      <c r="L19" s="9">
        <f t="shared" si="5"/>
        <v>-0.38978195754254247</v>
      </c>
      <c r="M19" s="9">
        <f t="shared" si="6"/>
        <v>0.38585797810419475</v>
      </c>
    </row>
    <row r="20" spans="1:13" ht="11.25">
      <c r="A20" s="7" t="s">
        <v>14</v>
      </c>
      <c r="B20" s="19">
        <f t="shared" si="0"/>
        <v>12273</v>
      </c>
      <c r="C20" s="2">
        <f t="shared" si="2"/>
        <v>11360</v>
      </c>
      <c r="D20" s="10">
        <v>5367</v>
      </c>
      <c r="E20" s="10">
        <v>5993</v>
      </c>
      <c r="F20" s="2">
        <f t="shared" si="1"/>
        <v>913</v>
      </c>
      <c r="G20" s="10">
        <v>422</v>
      </c>
      <c r="H20" s="10">
        <v>491</v>
      </c>
      <c r="I20" s="9">
        <f t="shared" si="3"/>
        <v>-3.509999607602056</v>
      </c>
      <c r="J20" s="9">
        <f t="shared" si="4"/>
        <v>3.9194014623363373</v>
      </c>
      <c r="L20" s="9">
        <f t="shared" si="5"/>
        <v>-0.2759865538304579</v>
      </c>
      <c r="M20" s="9">
        <f t="shared" si="6"/>
        <v>0.32111231737145696</v>
      </c>
    </row>
    <row r="21" spans="1:13" ht="11.25">
      <c r="A21" s="7" t="s">
        <v>15</v>
      </c>
      <c r="B21" s="19">
        <f t="shared" si="0"/>
        <v>11250</v>
      </c>
      <c r="C21" s="2">
        <f t="shared" si="2"/>
        <v>10636</v>
      </c>
      <c r="D21" s="10">
        <v>4834</v>
      </c>
      <c r="E21" s="10">
        <v>5802</v>
      </c>
      <c r="F21" s="2">
        <f t="shared" si="1"/>
        <v>614</v>
      </c>
      <c r="G21" s="10">
        <v>284</v>
      </c>
      <c r="H21" s="10">
        <v>330</v>
      </c>
      <c r="I21" s="9">
        <f t="shared" si="3"/>
        <v>-3.1614194341621653</v>
      </c>
      <c r="J21" s="9">
        <f t="shared" si="4"/>
        <v>3.7944881168822677</v>
      </c>
      <c r="L21" s="9">
        <f t="shared" si="5"/>
        <v>-0.18573502674845982</v>
      </c>
      <c r="M21" s="9">
        <f t="shared" si="6"/>
        <v>0.21581886910912584</v>
      </c>
    </row>
    <row r="22" spans="1:13" ht="11.25">
      <c r="A22" s="7" t="s">
        <v>16</v>
      </c>
      <c r="B22" s="19">
        <f t="shared" si="0"/>
        <v>9800</v>
      </c>
      <c r="C22" s="2">
        <f t="shared" si="2"/>
        <v>9375</v>
      </c>
      <c r="D22" s="10">
        <v>4128</v>
      </c>
      <c r="E22" s="10">
        <v>5247</v>
      </c>
      <c r="F22" s="2">
        <f t="shared" si="1"/>
        <v>425</v>
      </c>
      <c r="G22" s="10">
        <v>177</v>
      </c>
      <c r="H22" s="10">
        <v>248</v>
      </c>
      <c r="I22" s="9">
        <f t="shared" si="3"/>
        <v>-2.699697853583247</v>
      </c>
      <c r="J22" s="9">
        <f t="shared" si="4"/>
        <v>3.4315200188351014</v>
      </c>
      <c r="L22" s="9">
        <f t="shared" si="5"/>
        <v>-0.11575739343125842</v>
      </c>
      <c r="M22" s="9">
        <f t="shared" si="6"/>
        <v>0.16219115011837337</v>
      </c>
    </row>
    <row r="23" spans="1:13" ht="11.25">
      <c r="A23" s="7" t="s">
        <v>17</v>
      </c>
      <c r="B23" s="19">
        <f t="shared" si="0"/>
        <v>8078</v>
      </c>
      <c r="C23" s="2">
        <f t="shared" si="2"/>
        <v>7836</v>
      </c>
      <c r="D23" s="10">
        <v>3433</v>
      </c>
      <c r="E23" s="10">
        <v>4403</v>
      </c>
      <c r="F23" s="2">
        <f t="shared" si="1"/>
        <v>242</v>
      </c>
      <c r="G23" s="10">
        <v>89</v>
      </c>
      <c r="H23" s="10">
        <v>153</v>
      </c>
      <c r="I23" s="9">
        <f t="shared" si="3"/>
        <v>-2.245170235307967</v>
      </c>
      <c r="J23" s="9">
        <f t="shared" si="4"/>
        <v>2.8795469111741854</v>
      </c>
      <c r="L23" s="9">
        <f t="shared" si="5"/>
        <v>-0.058205695002158185</v>
      </c>
      <c r="M23" s="9">
        <f t="shared" si="6"/>
        <v>0.10006147567786744</v>
      </c>
    </row>
    <row r="24" spans="1:13" ht="11.25">
      <c r="A24" s="7" t="s">
        <v>18</v>
      </c>
      <c r="B24" s="19">
        <f t="shared" si="0"/>
        <v>6310</v>
      </c>
      <c r="C24" s="2">
        <f t="shared" si="2"/>
        <v>6161</v>
      </c>
      <c r="D24" s="10">
        <v>2590</v>
      </c>
      <c r="E24" s="10">
        <v>3571</v>
      </c>
      <c r="F24" s="2">
        <f t="shared" si="1"/>
        <v>149</v>
      </c>
      <c r="G24" s="10">
        <v>66</v>
      </c>
      <c r="H24" s="10">
        <v>83</v>
      </c>
      <c r="I24" s="9">
        <f t="shared" si="3"/>
        <v>-1.6938511242201093</v>
      </c>
      <c r="J24" s="9">
        <f t="shared" si="4"/>
        <v>2.335421762389965</v>
      </c>
      <c r="L24" s="9">
        <f t="shared" si="5"/>
        <v>-0.04316377382182517</v>
      </c>
      <c r="M24" s="9">
        <f t="shared" si="6"/>
        <v>0.054281715563810444</v>
      </c>
    </row>
    <row r="25" spans="1:13" ht="11.25">
      <c r="A25" s="8" t="s">
        <v>19</v>
      </c>
      <c r="B25" s="19">
        <f t="shared" si="0"/>
        <v>4629</v>
      </c>
      <c r="C25" s="2">
        <f t="shared" si="2"/>
        <v>4564</v>
      </c>
      <c r="D25" s="10">
        <v>1820</v>
      </c>
      <c r="E25" s="10">
        <v>2744</v>
      </c>
      <c r="F25" s="2">
        <f t="shared" si="1"/>
        <v>65</v>
      </c>
      <c r="G25" s="10">
        <v>20</v>
      </c>
      <c r="H25" s="10">
        <v>45</v>
      </c>
      <c r="I25" s="9">
        <f t="shared" si="3"/>
        <v>-1.190273762965482</v>
      </c>
      <c r="J25" s="9">
        <f t="shared" si="4"/>
        <v>1.7945665964710347</v>
      </c>
      <c r="L25" s="9">
        <f t="shared" si="5"/>
        <v>-0.013079931461159143</v>
      </c>
      <c r="M25" s="9">
        <f t="shared" si="6"/>
        <v>0.029429845787608072</v>
      </c>
    </row>
    <row r="26" spans="1:13" ht="11.25">
      <c r="A26" s="8" t="s">
        <v>20</v>
      </c>
      <c r="B26" s="19">
        <f t="shared" si="0"/>
        <v>4480</v>
      </c>
      <c r="C26" s="2">
        <f t="shared" si="2"/>
        <v>4432</v>
      </c>
      <c r="D26" s="10">
        <v>1535</v>
      </c>
      <c r="E26" s="10">
        <v>2897</v>
      </c>
      <c r="F26" s="2">
        <f t="shared" si="1"/>
        <v>48</v>
      </c>
      <c r="G26" s="10">
        <v>22</v>
      </c>
      <c r="H26" s="10">
        <v>26</v>
      </c>
      <c r="I26" s="9">
        <f t="shared" si="3"/>
        <v>-1.0038847396439643</v>
      </c>
      <c r="J26" s="9">
        <f t="shared" si="4"/>
        <v>1.8946280721489022</v>
      </c>
      <c r="L26" s="9">
        <f t="shared" si="5"/>
        <v>-0.014387924607275058</v>
      </c>
      <c r="M26" s="9">
        <f t="shared" si="6"/>
        <v>0.017003910899506886</v>
      </c>
    </row>
    <row r="27" spans="1:13" ht="11.25">
      <c r="A27" s="8" t="s">
        <v>75</v>
      </c>
      <c r="B27" s="19">
        <f t="shared" si="0"/>
        <v>3349</v>
      </c>
      <c r="C27" s="2">
        <f t="shared" si="2"/>
        <v>3331</v>
      </c>
      <c r="D27" s="10">
        <v>1076</v>
      </c>
      <c r="E27" s="10">
        <v>2255</v>
      </c>
      <c r="F27" s="2">
        <f t="shared" si="1"/>
        <v>18</v>
      </c>
      <c r="G27" s="10">
        <v>7</v>
      </c>
      <c r="H27" s="10">
        <v>11</v>
      </c>
      <c r="I27" s="9">
        <f t="shared" si="3"/>
        <v>-0.7037003126103619</v>
      </c>
      <c r="J27" s="9">
        <f t="shared" si="4"/>
        <v>1.4747622722456935</v>
      </c>
      <c r="L27" s="9">
        <f t="shared" si="5"/>
        <v>-0.0045779760114057</v>
      </c>
      <c r="M27" s="9">
        <f t="shared" si="6"/>
        <v>0.007193962303637529</v>
      </c>
    </row>
    <row r="28" spans="1:13" ht="11.25">
      <c r="A28" s="8" t="s">
        <v>76</v>
      </c>
      <c r="B28" s="19">
        <f t="shared" si="0"/>
        <v>1663</v>
      </c>
      <c r="C28" s="2">
        <f t="shared" si="2"/>
        <v>1652</v>
      </c>
      <c r="D28" s="10">
        <v>432</v>
      </c>
      <c r="E28" s="10">
        <v>1220</v>
      </c>
      <c r="F28" s="2">
        <f t="shared" si="1"/>
        <v>11</v>
      </c>
      <c r="G28" s="10">
        <v>6</v>
      </c>
      <c r="H28" s="10">
        <v>5</v>
      </c>
      <c r="I28" s="9">
        <f t="shared" si="3"/>
        <v>-0.2825265195610375</v>
      </c>
      <c r="J28" s="9">
        <f t="shared" si="4"/>
        <v>0.7978758191307077</v>
      </c>
      <c r="L28" s="9">
        <f t="shared" si="5"/>
        <v>-0.003923979438347743</v>
      </c>
      <c r="M28" s="9">
        <f t="shared" si="6"/>
        <v>0.003269982865289786</v>
      </c>
    </row>
    <row r="29" spans="1:13" ht="11.25">
      <c r="A29" s="8" t="s">
        <v>77</v>
      </c>
      <c r="B29" s="19">
        <f t="shared" si="0"/>
        <v>523</v>
      </c>
      <c r="C29" s="2">
        <f t="shared" si="2"/>
        <v>517</v>
      </c>
      <c r="D29" s="10">
        <v>99</v>
      </c>
      <c r="E29" s="10">
        <v>418</v>
      </c>
      <c r="F29" s="2">
        <f t="shared" si="1"/>
        <v>6</v>
      </c>
      <c r="G29" s="10">
        <v>2</v>
      </c>
      <c r="H29" s="10">
        <v>4</v>
      </c>
      <c r="I29" s="9">
        <f t="shared" si="3"/>
        <v>-0.06474566073273777</v>
      </c>
      <c r="J29" s="9">
        <f t="shared" si="4"/>
        <v>0.2733705675382261</v>
      </c>
      <c r="L29" s="9">
        <f t="shared" si="5"/>
        <v>-0.0013079931461159144</v>
      </c>
      <c r="M29" s="9">
        <f t="shared" si="6"/>
        <v>0.002615986292231829</v>
      </c>
    </row>
    <row r="30" spans="1:13" ht="11.25">
      <c r="A30" s="8" t="s">
        <v>78</v>
      </c>
      <c r="B30" s="19">
        <f t="shared" si="0"/>
        <v>62</v>
      </c>
      <c r="C30" s="2">
        <f t="shared" si="2"/>
        <v>62</v>
      </c>
      <c r="D30" s="1">
        <v>9</v>
      </c>
      <c r="E30" s="1">
        <v>53</v>
      </c>
      <c r="F30" s="2">
        <f t="shared" si="1"/>
        <v>0</v>
      </c>
      <c r="G30" s="10">
        <v>0</v>
      </c>
      <c r="H30" s="10">
        <v>0</v>
      </c>
      <c r="I30" s="9">
        <f t="shared" si="3"/>
        <v>-0.005885969157521615</v>
      </c>
      <c r="J30" s="9">
        <f t="shared" si="4"/>
        <v>0.034661818372071725</v>
      </c>
      <c r="L30" s="9">
        <f t="shared" si="5"/>
        <v>0</v>
      </c>
      <c r="M30" s="9">
        <f t="shared" si="6"/>
        <v>0</v>
      </c>
    </row>
    <row r="31" spans="1:8" ht="11.25">
      <c r="A31" s="8" t="s">
        <v>87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91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85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84</v>
      </c>
      <c r="F65" s="15" t="s">
        <v>52</v>
      </c>
    </row>
    <row r="67" spans="1:6" ht="11.25">
      <c r="A67" s="1" t="s">
        <v>83</v>
      </c>
      <c r="E67" s="9">
        <f>+F8*100/B8</f>
        <v>9.522190103723856</v>
      </c>
      <c r="F67" s="9">
        <f>+E67*100/MM!E67</f>
        <v>72.57780858085648</v>
      </c>
    </row>
    <row r="68" spans="1:6" ht="11.25">
      <c r="A68" s="1" t="s">
        <v>45</v>
      </c>
      <c r="E68" s="9">
        <f>+(SUM(B10:B12)*100/B$8)</f>
        <v>12.127712450786758</v>
      </c>
      <c r="F68" s="9">
        <f>+E68*100/MM!E68</f>
        <v>89.76363889854103</v>
      </c>
    </row>
    <row r="69" spans="1:6" ht="11.25">
      <c r="A69" s="1" t="s">
        <v>46</v>
      </c>
      <c r="E69" s="9">
        <f>+(SUM(B23:B30)*100/B$8)</f>
        <v>19.027376296548205</v>
      </c>
      <c r="F69" s="9">
        <f>+E69*100/MM!E69</f>
        <v>93.33638263785662</v>
      </c>
    </row>
    <row r="70" spans="1:6" ht="11.25">
      <c r="A70" s="1" t="s">
        <v>47</v>
      </c>
      <c r="E70" s="9">
        <f>+(SUM(B26:B30)*100/B$8)</f>
        <v>6.590323466705034</v>
      </c>
      <c r="F70" s="9">
        <f>+E70*100/MM!E70</f>
        <v>89.31750993449329</v>
      </c>
    </row>
    <row r="71" spans="1:6" ht="11.25">
      <c r="A71" s="1" t="s">
        <v>48</v>
      </c>
      <c r="E71" s="9">
        <f>SUM(B10:B12)*100/SUM(B23:B30)</f>
        <v>63.738227813294834</v>
      </c>
      <c r="F71" s="9">
        <f>+E71*100/MM!E71</f>
        <v>96.17218533829646</v>
      </c>
    </row>
    <row r="72" spans="1:6" ht="11.25">
      <c r="A72" s="1" t="s">
        <v>49</v>
      </c>
      <c r="E72" s="9">
        <f>+B10*100/B11</f>
        <v>110.05780346820809</v>
      </c>
      <c r="F72" s="9">
        <f>+E72*100/MM!E72</f>
        <v>113.21643561707492</v>
      </c>
    </row>
    <row r="74" ht="11.25">
      <c r="A74" s="1" t="s">
        <v>50</v>
      </c>
    </row>
    <row r="75" ht="11.25">
      <c r="A75" s="1" t="s">
        <v>51</v>
      </c>
    </row>
    <row r="77" ht="11.25">
      <c r="A77" s="1" t="s">
        <v>90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0">
      <selection activeCell="G10" sqref="G10:H3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26</v>
      </c>
    </row>
    <row r="2" spans="1:7" ht="12" thickBot="1">
      <c r="A2" s="11" t="s">
        <v>79</v>
      </c>
      <c r="B2" s="11"/>
      <c r="G2" s="21" t="s">
        <v>86</v>
      </c>
    </row>
    <row r="3" spans="1:9" ht="11.25">
      <c r="A3" s="11" t="s">
        <v>92</v>
      </c>
      <c r="B3" s="11"/>
      <c r="I3" s="36" t="s">
        <v>89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119011</v>
      </c>
      <c r="C8" s="2">
        <f>+D8+E8</f>
        <v>110602</v>
      </c>
      <c r="D8" s="2">
        <f>SUM(D10:D31)</f>
        <v>50335</v>
      </c>
      <c r="E8" s="2">
        <f>SUM(E10:E31)</f>
        <v>60267</v>
      </c>
      <c r="F8" s="2">
        <f>+G8+H8</f>
        <v>8409</v>
      </c>
      <c r="G8" s="2">
        <f>SUM(G10:G31)</f>
        <v>3528</v>
      </c>
      <c r="H8" s="2">
        <f>SUM(H10:H31)</f>
        <v>4881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4962</v>
      </c>
      <c r="C10" s="2">
        <f>+D10+E10</f>
        <v>4650</v>
      </c>
      <c r="D10" s="10">
        <v>2330</v>
      </c>
      <c r="E10" s="10">
        <v>2320</v>
      </c>
      <c r="F10" s="2">
        <f aca="true" t="shared" si="1" ref="F10:F31">+G10+H10</f>
        <v>312</v>
      </c>
      <c r="G10" s="10">
        <v>161</v>
      </c>
      <c r="H10" s="10">
        <v>151</v>
      </c>
      <c r="I10" s="9">
        <f>-D10/$B$8*100</f>
        <v>-1.9578022199628606</v>
      </c>
      <c r="J10" s="9">
        <f>E10/$B$8*100</f>
        <v>1.9493996353278267</v>
      </c>
      <c r="L10" s="9">
        <f>-G10/$B$8*100</f>
        <v>-0.13528161262404315</v>
      </c>
      <c r="M10" s="9">
        <f>H10/$B$8*100</f>
        <v>0.12687902798900944</v>
      </c>
    </row>
    <row r="11" spans="1:13" ht="11.25">
      <c r="A11" s="7" t="s">
        <v>6</v>
      </c>
      <c r="B11" s="19">
        <f t="shared" si="0"/>
        <v>4715</v>
      </c>
      <c r="C11" s="2">
        <f aca="true" t="shared" si="2" ref="C11:C31">+D11+E11</f>
        <v>4478</v>
      </c>
      <c r="D11" s="10">
        <v>2244</v>
      </c>
      <c r="E11" s="10">
        <v>2234</v>
      </c>
      <c r="F11" s="2">
        <f t="shared" si="1"/>
        <v>237</v>
      </c>
      <c r="G11" s="10">
        <v>113</v>
      </c>
      <c r="H11" s="10">
        <v>124</v>
      </c>
      <c r="I11" s="9">
        <f aca="true" t="shared" si="3" ref="I11:I30">-D11/$B$8*100</f>
        <v>-1.8855399921015703</v>
      </c>
      <c r="J11" s="9">
        <f aca="true" t="shared" si="4" ref="J11:J30">E11/$B$8*100</f>
        <v>1.8771374074665368</v>
      </c>
      <c r="L11" s="9">
        <f aca="true" t="shared" si="5" ref="L11:L30">-G11/$B$8*100</f>
        <v>-0.09494920637588122</v>
      </c>
      <c r="M11" s="9">
        <f aca="true" t="shared" si="6" ref="M11:M30">H11/$B$8*100</f>
        <v>0.10419204947441833</v>
      </c>
    </row>
    <row r="12" spans="1:13" ht="11.25">
      <c r="A12" s="7" t="s">
        <v>7</v>
      </c>
      <c r="B12" s="19">
        <f t="shared" si="0"/>
        <v>4474</v>
      </c>
      <c r="C12" s="2">
        <f t="shared" si="2"/>
        <v>4267</v>
      </c>
      <c r="D12" s="10">
        <v>2151</v>
      </c>
      <c r="E12" s="10">
        <v>2116</v>
      </c>
      <c r="F12" s="2">
        <f t="shared" si="1"/>
        <v>207</v>
      </c>
      <c r="G12" s="10">
        <v>108</v>
      </c>
      <c r="H12" s="10">
        <v>99</v>
      </c>
      <c r="I12" s="9">
        <f t="shared" si="3"/>
        <v>-1.8073959549957566</v>
      </c>
      <c r="J12" s="9">
        <f t="shared" si="4"/>
        <v>1.7779869087731386</v>
      </c>
      <c r="L12" s="9">
        <f t="shared" si="5"/>
        <v>-0.09074791405836435</v>
      </c>
      <c r="M12" s="9">
        <f t="shared" si="6"/>
        <v>0.08318558788683399</v>
      </c>
    </row>
    <row r="13" spans="1:13" ht="11.25">
      <c r="A13" s="7" t="s">
        <v>4</v>
      </c>
      <c r="B13" s="19">
        <f t="shared" si="0"/>
        <v>4393</v>
      </c>
      <c r="C13" s="2">
        <f t="shared" si="2"/>
        <v>4171</v>
      </c>
      <c r="D13" s="10">
        <v>2117</v>
      </c>
      <c r="E13" s="10">
        <v>2054</v>
      </c>
      <c r="F13" s="2">
        <f t="shared" si="1"/>
        <v>222</v>
      </c>
      <c r="G13" s="10">
        <v>104</v>
      </c>
      <c r="H13" s="10">
        <v>118</v>
      </c>
      <c r="I13" s="9">
        <f t="shared" si="3"/>
        <v>-1.778827167236642</v>
      </c>
      <c r="J13" s="9">
        <f t="shared" si="4"/>
        <v>1.7258908840359295</v>
      </c>
      <c r="L13" s="9">
        <f t="shared" si="5"/>
        <v>-0.08738688020435086</v>
      </c>
      <c r="M13" s="9">
        <f t="shared" si="6"/>
        <v>0.09915049869339809</v>
      </c>
    </row>
    <row r="14" spans="1:13" ht="11.25">
      <c r="A14" s="7" t="s">
        <v>8</v>
      </c>
      <c r="B14" s="19">
        <f t="shared" si="0"/>
        <v>5009</v>
      </c>
      <c r="C14" s="2">
        <f t="shared" si="2"/>
        <v>4472</v>
      </c>
      <c r="D14" s="10">
        <v>2248</v>
      </c>
      <c r="E14" s="10">
        <v>2224</v>
      </c>
      <c r="F14" s="2">
        <f t="shared" si="1"/>
        <v>537</v>
      </c>
      <c r="G14" s="10">
        <v>196</v>
      </c>
      <c r="H14" s="10">
        <v>341</v>
      </c>
      <c r="I14" s="9">
        <f t="shared" si="3"/>
        <v>-1.888901025955584</v>
      </c>
      <c r="J14" s="9">
        <f t="shared" si="4"/>
        <v>1.868734822831503</v>
      </c>
      <c r="L14" s="9">
        <f t="shared" si="5"/>
        <v>-0.16469065884666123</v>
      </c>
      <c r="M14" s="9">
        <f t="shared" si="6"/>
        <v>0.2865281360546504</v>
      </c>
    </row>
    <row r="15" spans="1:13" ht="11.25">
      <c r="A15" s="7" t="s">
        <v>9</v>
      </c>
      <c r="B15" s="19">
        <f t="shared" si="0"/>
        <v>6742</v>
      </c>
      <c r="C15" s="2">
        <f t="shared" si="2"/>
        <v>5538</v>
      </c>
      <c r="D15" s="10">
        <v>2746</v>
      </c>
      <c r="E15" s="10">
        <v>2792</v>
      </c>
      <c r="F15" s="2">
        <f t="shared" si="1"/>
        <v>1204</v>
      </c>
      <c r="G15" s="10">
        <v>462</v>
      </c>
      <c r="H15" s="10">
        <v>742</v>
      </c>
      <c r="I15" s="9">
        <f t="shared" si="3"/>
        <v>-2.307349740780264</v>
      </c>
      <c r="J15" s="9">
        <f t="shared" si="4"/>
        <v>2.3460016301014193</v>
      </c>
      <c r="L15" s="9">
        <f t="shared" si="5"/>
        <v>-0.38819941013855863</v>
      </c>
      <c r="M15" s="9">
        <f t="shared" si="6"/>
        <v>0.6234717799195032</v>
      </c>
    </row>
    <row r="16" spans="1:13" ht="11.25">
      <c r="A16" s="7" t="s">
        <v>10</v>
      </c>
      <c r="B16" s="19">
        <f t="shared" si="0"/>
        <v>7716</v>
      </c>
      <c r="C16" s="2">
        <f t="shared" si="2"/>
        <v>6418</v>
      </c>
      <c r="D16" s="10">
        <v>3164</v>
      </c>
      <c r="E16" s="10">
        <v>3254</v>
      </c>
      <c r="F16" s="2">
        <f t="shared" si="1"/>
        <v>1298</v>
      </c>
      <c r="G16" s="10">
        <v>513</v>
      </c>
      <c r="H16" s="10">
        <v>785</v>
      </c>
      <c r="I16" s="9">
        <f t="shared" si="3"/>
        <v>-2.6585777785246743</v>
      </c>
      <c r="J16" s="9">
        <f t="shared" si="4"/>
        <v>2.7342010402399777</v>
      </c>
      <c r="L16" s="9">
        <f t="shared" si="5"/>
        <v>-0.4310525917772307</v>
      </c>
      <c r="M16" s="9">
        <f t="shared" si="6"/>
        <v>0.6596028938501484</v>
      </c>
    </row>
    <row r="17" spans="1:13" ht="11.25">
      <c r="A17" s="7" t="s">
        <v>11</v>
      </c>
      <c r="B17" s="19">
        <f t="shared" si="0"/>
        <v>8595</v>
      </c>
      <c r="C17" s="2">
        <f t="shared" si="2"/>
        <v>7504</v>
      </c>
      <c r="D17" s="10">
        <v>3700</v>
      </c>
      <c r="E17" s="10">
        <v>3804</v>
      </c>
      <c r="F17" s="2">
        <f t="shared" si="1"/>
        <v>1091</v>
      </c>
      <c r="G17" s="10">
        <v>478</v>
      </c>
      <c r="H17" s="10">
        <v>613</v>
      </c>
      <c r="I17" s="9">
        <f t="shared" si="3"/>
        <v>-3.1089563149624824</v>
      </c>
      <c r="J17" s="9">
        <f t="shared" si="4"/>
        <v>3.1963431951668335</v>
      </c>
      <c r="L17" s="9">
        <f t="shared" si="5"/>
        <v>-0.40164354555461257</v>
      </c>
      <c r="M17" s="9">
        <f t="shared" si="6"/>
        <v>0.515078438127568</v>
      </c>
    </row>
    <row r="18" spans="1:13" ht="11.25">
      <c r="A18" s="7" t="s">
        <v>12</v>
      </c>
      <c r="B18" s="19">
        <f t="shared" si="0"/>
        <v>9045</v>
      </c>
      <c r="C18" s="2">
        <f t="shared" si="2"/>
        <v>8149</v>
      </c>
      <c r="D18" s="10">
        <v>3977</v>
      </c>
      <c r="E18" s="10">
        <v>4172</v>
      </c>
      <c r="F18" s="2">
        <f t="shared" si="1"/>
        <v>896</v>
      </c>
      <c r="G18" s="10">
        <v>406</v>
      </c>
      <c r="H18" s="10">
        <v>490</v>
      </c>
      <c r="I18" s="9">
        <f t="shared" si="3"/>
        <v>-3.3417079093529174</v>
      </c>
      <c r="J18" s="9">
        <f t="shared" si="4"/>
        <v>3.5055583097360747</v>
      </c>
      <c r="L18" s="9">
        <f t="shared" si="5"/>
        <v>-0.3411449361823697</v>
      </c>
      <c r="M18" s="9">
        <f t="shared" si="6"/>
        <v>0.4117266471166531</v>
      </c>
    </row>
    <row r="19" spans="1:13" ht="11.25">
      <c r="A19" s="7" t="s">
        <v>13</v>
      </c>
      <c r="B19" s="19">
        <f t="shared" si="0"/>
        <v>8221</v>
      </c>
      <c r="C19" s="2">
        <f t="shared" si="2"/>
        <v>7523</v>
      </c>
      <c r="D19" s="10">
        <v>3619</v>
      </c>
      <c r="E19" s="10">
        <v>3904</v>
      </c>
      <c r="F19" s="2">
        <f t="shared" si="1"/>
        <v>698</v>
      </c>
      <c r="G19" s="10">
        <v>312</v>
      </c>
      <c r="H19" s="10">
        <v>386</v>
      </c>
      <c r="I19" s="9">
        <f t="shared" si="3"/>
        <v>-3.0408953794187092</v>
      </c>
      <c r="J19" s="9">
        <f t="shared" si="4"/>
        <v>3.2803690415171705</v>
      </c>
      <c r="L19" s="9">
        <f t="shared" si="5"/>
        <v>-0.26216064061305255</v>
      </c>
      <c r="M19" s="9">
        <f t="shared" si="6"/>
        <v>0.3243397669123022</v>
      </c>
    </row>
    <row r="20" spans="1:13" ht="11.25">
      <c r="A20" s="7" t="s">
        <v>14</v>
      </c>
      <c r="B20" s="19">
        <f t="shared" si="0"/>
        <v>8514</v>
      </c>
      <c r="C20" s="2">
        <f t="shared" si="2"/>
        <v>7954</v>
      </c>
      <c r="D20" s="10">
        <v>3703</v>
      </c>
      <c r="E20" s="10">
        <v>4251</v>
      </c>
      <c r="F20" s="2">
        <f t="shared" si="1"/>
        <v>560</v>
      </c>
      <c r="G20" s="10">
        <v>226</v>
      </c>
      <c r="H20" s="10">
        <v>334</v>
      </c>
      <c r="I20" s="9">
        <f t="shared" si="3"/>
        <v>-3.1114770903529925</v>
      </c>
      <c r="J20" s="9">
        <f t="shared" si="4"/>
        <v>3.5719387283528414</v>
      </c>
      <c r="L20" s="9">
        <f t="shared" si="5"/>
        <v>-0.18989841275176245</v>
      </c>
      <c r="M20" s="9">
        <f t="shared" si="6"/>
        <v>0.2806463268101268</v>
      </c>
    </row>
    <row r="21" spans="1:13" ht="11.25">
      <c r="A21" s="7" t="s">
        <v>15</v>
      </c>
      <c r="B21" s="19">
        <f t="shared" si="0"/>
        <v>8132</v>
      </c>
      <c r="C21" s="2">
        <f t="shared" si="2"/>
        <v>7750</v>
      </c>
      <c r="D21" s="10">
        <v>3447</v>
      </c>
      <c r="E21" s="10">
        <v>4303</v>
      </c>
      <c r="F21" s="2">
        <f t="shared" si="1"/>
        <v>382</v>
      </c>
      <c r="G21" s="10">
        <v>152</v>
      </c>
      <c r="H21" s="10">
        <v>230</v>
      </c>
      <c r="I21" s="9">
        <f t="shared" si="3"/>
        <v>-2.8963709236961286</v>
      </c>
      <c r="J21" s="9">
        <f t="shared" si="4"/>
        <v>3.6156321684550163</v>
      </c>
      <c r="L21" s="9">
        <f t="shared" si="5"/>
        <v>-0.1277192864525128</v>
      </c>
      <c r="M21" s="9">
        <f t="shared" si="6"/>
        <v>0.19325944660577593</v>
      </c>
    </row>
    <row r="22" spans="1:13" ht="11.25">
      <c r="A22" s="7" t="s">
        <v>16</v>
      </c>
      <c r="B22" s="19">
        <f t="shared" si="0"/>
        <v>8116</v>
      </c>
      <c r="C22" s="2">
        <f t="shared" si="2"/>
        <v>7840</v>
      </c>
      <c r="D22" s="10">
        <v>3332</v>
      </c>
      <c r="E22" s="10">
        <v>4508</v>
      </c>
      <c r="F22" s="2">
        <f t="shared" si="1"/>
        <v>276</v>
      </c>
      <c r="G22" s="10">
        <v>91</v>
      </c>
      <c r="H22" s="10">
        <v>185</v>
      </c>
      <c r="I22" s="9">
        <f t="shared" si="3"/>
        <v>-2.7997412003932407</v>
      </c>
      <c r="J22" s="9">
        <f t="shared" si="4"/>
        <v>3.7878851534732085</v>
      </c>
      <c r="L22" s="9">
        <f t="shared" si="5"/>
        <v>-0.076463520178807</v>
      </c>
      <c r="M22" s="9">
        <f t="shared" si="6"/>
        <v>0.1554478157481241</v>
      </c>
    </row>
    <row r="23" spans="1:13" ht="11.25">
      <c r="A23" s="7" t="s">
        <v>17</v>
      </c>
      <c r="B23" s="19">
        <f t="shared" si="0"/>
        <v>7676</v>
      </c>
      <c r="C23" s="2">
        <f t="shared" si="2"/>
        <v>7498</v>
      </c>
      <c r="D23" s="10">
        <v>3179</v>
      </c>
      <c r="E23" s="10">
        <v>4319</v>
      </c>
      <c r="F23" s="2">
        <f t="shared" si="1"/>
        <v>178</v>
      </c>
      <c r="G23" s="10">
        <v>67</v>
      </c>
      <c r="H23" s="10">
        <v>111</v>
      </c>
      <c r="I23" s="9">
        <f t="shared" si="3"/>
        <v>-2.6711816554772247</v>
      </c>
      <c r="J23" s="9">
        <f t="shared" si="4"/>
        <v>3.6290763038710705</v>
      </c>
      <c r="L23" s="9">
        <f t="shared" si="5"/>
        <v>-0.056297317054726036</v>
      </c>
      <c r="M23" s="9">
        <f t="shared" si="6"/>
        <v>0.09326868944887448</v>
      </c>
    </row>
    <row r="24" spans="1:13" ht="11.25">
      <c r="A24" s="7" t="s">
        <v>18</v>
      </c>
      <c r="B24" s="19">
        <f t="shared" si="0"/>
        <v>7025</v>
      </c>
      <c r="C24" s="2">
        <f t="shared" si="2"/>
        <v>6895</v>
      </c>
      <c r="D24" s="10">
        <v>2883</v>
      </c>
      <c r="E24" s="10">
        <v>4012</v>
      </c>
      <c r="F24" s="2">
        <f t="shared" si="1"/>
        <v>130</v>
      </c>
      <c r="G24" s="10">
        <v>56</v>
      </c>
      <c r="H24" s="10">
        <v>74</v>
      </c>
      <c r="I24" s="9">
        <f t="shared" si="3"/>
        <v>-2.4224651502802264</v>
      </c>
      <c r="J24" s="9">
        <f t="shared" si="4"/>
        <v>3.371116955575535</v>
      </c>
      <c r="L24" s="9">
        <f t="shared" si="5"/>
        <v>-0.047054473956188926</v>
      </c>
      <c r="M24" s="9">
        <f t="shared" si="6"/>
        <v>0.06217912629924965</v>
      </c>
    </row>
    <row r="25" spans="1:13" ht="11.25">
      <c r="A25" s="8" t="s">
        <v>19</v>
      </c>
      <c r="B25" s="19">
        <f t="shared" si="0"/>
        <v>5276</v>
      </c>
      <c r="C25" s="2">
        <f t="shared" si="2"/>
        <v>5185</v>
      </c>
      <c r="D25" s="10">
        <v>2105</v>
      </c>
      <c r="E25" s="10">
        <v>3080</v>
      </c>
      <c r="F25" s="2">
        <f t="shared" si="1"/>
        <v>91</v>
      </c>
      <c r="G25" s="10">
        <v>44</v>
      </c>
      <c r="H25" s="10">
        <v>47</v>
      </c>
      <c r="I25" s="9">
        <f t="shared" si="3"/>
        <v>-1.7687440656746014</v>
      </c>
      <c r="J25" s="9">
        <f t="shared" si="4"/>
        <v>2.587996067590391</v>
      </c>
      <c r="L25" s="9">
        <f t="shared" si="5"/>
        <v>-0.036971372394148445</v>
      </c>
      <c r="M25" s="9">
        <f t="shared" si="6"/>
        <v>0.03949214778465856</v>
      </c>
    </row>
    <row r="26" spans="1:13" ht="11.25">
      <c r="A26" s="8" t="s">
        <v>20</v>
      </c>
      <c r="B26" s="19">
        <f t="shared" si="0"/>
        <v>4642</v>
      </c>
      <c r="C26" s="2">
        <f t="shared" si="2"/>
        <v>4597</v>
      </c>
      <c r="D26" s="10">
        <v>1726</v>
      </c>
      <c r="E26" s="10">
        <v>2871</v>
      </c>
      <c r="F26" s="2">
        <f t="shared" si="1"/>
        <v>45</v>
      </c>
      <c r="G26" s="10">
        <v>20</v>
      </c>
      <c r="H26" s="10">
        <v>25</v>
      </c>
      <c r="I26" s="9">
        <f t="shared" si="3"/>
        <v>-1.4502861080068228</v>
      </c>
      <c r="J26" s="9">
        <f t="shared" si="4"/>
        <v>2.412382048718186</v>
      </c>
      <c r="L26" s="9">
        <f t="shared" si="5"/>
        <v>-0.01680516927006747</v>
      </c>
      <c r="M26" s="9">
        <f t="shared" si="6"/>
        <v>0.021006461587584343</v>
      </c>
    </row>
    <row r="27" spans="1:13" ht="11.25">
      <c r="A27" s="8" t="s">
        <v>75</v>
      </c>
      <c r="B27" s="19">
        <f t="shared" si="0"/>
        <v>3470</v>
      </c>
      <c r="C27" s="2">
        <f t="shared" si="2"/>
        <v>3444</v>
      </c>
      <c r="D27" s="10">
        <v>1094</v>
      </c>
      <c r="E27" s="10">
        <v>2350</v>
      </c>
      <c r="F27" s="2">
        <f t="shared" si="1"/>
        <v>26</v>
      </c>
      <c r="G27" s="10">
        <v>14</v>
      </c>
      <c r="H27" s="10">
        <v>12</v>
      </c>
      <c r="I27" s="9">
        <f t="shared" si="3"/>
        <v>-0.9192427590726908</v>
      </c>
      <c r="J27" s="9">
        <f t="shared" si="4"/>
        <v>1.974607389232928</v>
      </c>
      <c r="L27" s="9">
        <f t="shared" si="5"/>
        <v>-0.011763618489047232</v>
      </c>
      <c r="M27" s="9">
        <f t="shared" si="6"/>
        <v>0.010083101562040484</v>
      </c>
    </row>
    <row r="28" spans="1:13" ht="11.25">
      <c r="A28" s="8" t="s">
        <v>76</v>
      </c>
      <c r="B28" s="19">
        <f t="shared" si="0"/>
        <v>1748</v>
      </c>
      <c r="C28" s="2">
        <f t="shared" si="2"/>
        <v>1731</v>
      </c>
      <c r="D28" s="10">
        <v>474</v>
      </c>
      <c r="E28" s="10">
        <v>1257</v>
      </c>
      <c r="F28" s="2">
        <f t="shared" si="1"/>
        <v>17</v>
      </c>
      <c r="G28" s="10">
        <v>5</v>
      </c>
      <c r="H28" s="10">
        <v>12</v>
      </c>
      <c r="I28" s="9">
        <f t="shared" si="3"/>
        <v>-0.39828251170059914</v>
      </c>
      <c r="J28" s="9">
        <f t="shared" si="4"/>
        <v>1.0562048886237407</v>
      </c>
      <c r="L28" s="9">
        <f t="shared" si="5"/>
        <v>-0.0042012923175168675</v>
      </c>
      <c r="M28" s="9">
        <f t="shared" si="6"/>
        <v>0.010083101562040484</v>
      </c>
    </row>
    <row r="29" spans="1:13" ht="11.25">
      <c r="A29" s="8" t="s">
        <v>77</v>
      </c>
      <c r="B29" s="19">
        <f t="shared" si="0"/>
        <v>461</v>
      </c>
      <c r="C29" s="2">
        <f t="shared" si="2"/>
        <v>460</v>
      </c>
      <c r="D29" s="10">
        <v>86</v>
      </c>
      <c r="E29" s="10">
        <v>374</v>
      </c>
      <c r="F29" s="2">
        <f t="shared" si="1"/>
        <v>1</v>
      </c>
      <c r="G29" s="10">
        <v>0</v>
      </c>
      <c r="H29" s="10">
        <v>1</v>
      </c>
      <c r="I29" s="9">
        <f t="shared" si="3"/>
        <v>-0.07226222786129013</v>
      </c>
      <c r="J29" s="9">
        <f t="shared" si="4"/>
        <v>0.31425666535026175</v>
      </c>
      <c r="L29" s="9">
        <f t="shared" si="5"/>
        <v>0</v>
      </c>
      <c r="M29" s="9">
        <f t="shared" si="6"/>
        <v>0.0008402584635033736</v>
      </c>
    </row>
    <row r="30" spans="1:13" ht="11.25">
      <c r="A30" s="8" t="s">
        <v>78</v>
      </c>
      <c r="B30" s="19">
        <f t="shared" si="0"/>
        <v>79</v>
      </c>
      <c r="C30" s="2">
        <f t="shared" si="2"/>
        <v>78</v>
      </c>
      <c r="D30" s="1">
        <v>10</v>
      </c>
      <c r="E30" s="1">
        <v>68</v>
      </c>
      <c r="F30" s="2">
        <f t="shared" si="1"/>
        <v>1</v>
      </c>
      <c r="G30" s="10">
        <v>0</v>
      </c>
      <c r="H30" s="10">
        <v>1</v>
      </c>
      <c r="I30" s="9">
        <f t="shared" si="3"/>
        <v>-0.008402584635033735</v>
      </c>
      <c r="J30" s="9">
        <f t="shared" si="4"/>
        <v>0.0571375755182294</v>
      </c>
      <c r="L30" s="9">
        <f t="shared" si="5"/>
        <v>0</v>
      </c>
      <c r="M30" s="9">
        <f t="shared" si="6"/>
        <v>0.0008402584635033736</v>
      </c>
    </row>
    <row r="31" spans="1:8" ht="11.25">
      <c r="A31" s="8" t="s">
        <v>87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91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85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84</v>
      </c>
      <c r="F65" s="15" t="s">
        <v>52</v>
      </c>
    </row>
    <row r="67" spans="1:6" ht="11.25">
      <c r="A67" s="1" t="s">
        <v>83</v>
      </c>
      <c r="E67" s="9">
        <f>+F8*100/B8</f>
        <v>7.065733419599869</v>
      </c>
      <c r="F67" s="9">
        <f>+E67*100/MM!E67</f>
        <v>53.85477941787072</v>
      </c>
    </row>
    <row r="68" spans="1:6" ht="11.25">
      <c r="A68" s="1" t="s">
        <v>45</v>
      </c>
      <c r="E68" s="9">
        <f>+(SUM(B10:B12)*100/B$8)</f>
        <v>11.89049751703624</v>
      </c>
      <c r="F68" s="9">
        <f>+E68*100/MM!E68</f>
        <v>88.00788522768768</v>
      </c>
    </row>
    <row r="69" spans="1:6" ht="11.25">
      <c r="A69" s="1" t="s">
        <v>46</v>
      </c>
      <c r="E69" s="9">
        <f>+(SUM(B23:B30)*100/B$8)</f>
        <v>25.524531345841982</v>
      </c>
      <c r="F69" s="9">
        <f>+E69*100/MM!E69</f>
        <v>125.20735319559864</v>
      </c>
    </row>
    <row r="70" spans="1:6" ht="11.25">
      <c r="A70" s="1" t="s">
        <v>47</v>
      </c>
      <c r="E70" s="9">
        <f>+(SUM(B26:B30)*100/B$8)</f>
        <v>8.738688020435086</v>
      </c>
      <c r="F70" s="9">
        <f>+E70*100/MM!E70</f>
        <v>118.43392179805767</v>
      </c>
    </row>
    <row r="71" spans="1:6" ht="11.25">
      <c r="A71" s="1" t="s">
        <v>48</v>
      </c>
      <c r="E71" s="9">
        <f>SUM(B10:B12)*100/SUM(B23:B30)</f>
        <v>46.58458702307667</v>
      </c>
      <c r="F71" s="9">
        <f>+E71*100/MM!E71</f>
        <v>70.28970981456814</v>
      </c>
    </row>
    <row r="72" spans="1:6" ht="11.25">
      <c r="A72" s="1" t="s">
        <v>49</v>
      </c>
      <c r="E72" s="9">
        <f>+B10*100/B11</f>
        <v>105.23860021208908</v>
      </c>
      <c r="F72" s="9">
        <f>+E72*100/MM!E72</f>
        <v>108.25892240148902</v>
      </c>
    </row>
    <row r="74" ht="11.25">
      <c r="A74" s="1" t="s">
        <v>50</v>
      </c>
    </row>
    <row r="75" ht="11.25">
      <c r="A75" s="1" t="s">
        <v>51</v>
      </c>
    </row>
    <row r="77" ht="11.25">
      <c r="A77" s="1" t="s">
        <v>90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3">
      <selection activeCell="G10" sqref="G10:H3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27</v>
      </c>
    </row>
    <row r="2" spans="1:7" ht="12" thickBot="1">
      <c r="A2" s="11" t="s">
        <v>79</v>
      </c>
      <c r="B2" s="11"/>
      <c r="G2" s="21" t="s">
        <v>86</v>
      </c>
    </row>
    <row r="3" spans="1:9" ht="11.25">
      <c r="A3" s="11" t="s">
        <v>92</v>
      </c>
      <c r="B3" s="11"/>
      <c r="I3" s="36" t="s">
        <v>89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145268</v>
      </c>
      <c r="C8" s="2">
        <f>+D8+E8</f>
        <v>127075</v>
      </c>
      <c r="D8" s="2">
        <f>SUM(D10:D31)</f>
        <v>56289</v>
      </c>
      <c r="E8" s="2">
        <f>SUM(E10:E31)</f>
        <v>70786</v>
      </c>
      <c r="F8" s="2">
        <f>+G8+H8</f>
        <v>18193</v>
      </c>
      <c r="G8" s="2">
        <f>SUM(G10:G31)</f>
        <v>7651</v>
      </c>
      <c r="H8" s="2">
        <f>SUM(H10:H31)</f>
        <v>10542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5657</v>
      </c>
      <c r="C10" s="2">
        <f>+D10+E10</f>
        <v>5038</v>
      </c>
      <c r="D10" s="10">
        <v>2530</v>
      </c>
      <c r="E10" s="10">
        <v>2508</v>
      </c>
      <c r="F10" s="2">
        <f aca="true" t="shared" si="1" ref="F10:F31">+G10+H10</f>
        <v>619</v>
      </c>
      <c r="G10" s="10">
        <v>320</v>
      </c>
      <c r="H10" s="10">
        <v>299</v>
      </c>
      <c r="I10" s="9">
        <f>-D10/$B$8*100</f>
        <v>-1.7416086130462318</v>
      </c>
      <c r="J10" s="9">
        <f>E10/$B$8*100</f>
        <v>1.7264641903240907</v>
      </c>
      <c r="L10" s="9">
        <f>-G10/$B$8*100</f>
        <v>-0.22028251232205304</v>
      </c>
      <c r="M10" s="9">
        <f>H10/$B$8*100</f>
        <v>0.20582647245091829</v>
      </c>
    </row>
    <row r="11" spans="1:13" ht="11.25">
      <c r="A11" s="7" t="s">
        <v>6</v>
      </c>
      <c r="B11" s="19">
        <f t="shared" si="0"/>
        <v>5107</v>
      </c>
      <c r="C11" s="2">
        <f aca="true" t="shared" si="2" ref="C11:C31">+D11+E11</f>
        <v>4733</v>
      </c>
      <c r="D11" s="10">
        <v>2377</v>
      </c>
      <c r="E11" s="10">
        <v>2356</v>
      </c>
      <c r="F11" s="2">
        <f t="shared" si="1"/>
        <v>374</v>
      </c>
      <c r="G11" s="10">
        <v>191</v>
      </c>
      <c r="H11" s="10">
        <v>183</v>
      </c>
      <c r="I11" s="9">
        <f aca="true" t="shared" si="3" ref="I11:I30">-D11/$B$8*100</f>
        <v>-1.63628603684225</v>
      </c>
      <c r="J11" s="9">
        <f aca="true" t="shared" si="4" ref="J11:J30">E11/$B$8*100</f>
        <v>1.6218299969711154</v>
      </c>
      <c r="L11" s="9">
        <f aca="true" t="shared" si="5" ref="L11:L30">-G11/$B$8*100</f>
        <v>-0.1314811245422254</v>
      </c>
      <c r="M11" s="9">
        <f aca="true" t="shared" si="6" ref="M11:M30">H11/$B$8*100</f>
        <v>0.12597406173417408</v>
      </c>
    </row>
    <row r="12" spans="1:13" ht="11.25">
      <c r="A12" s="7" t="s">
        <v>7</v>
      </c>
      <c r="B12" s="19">
        <f t="shared" si="0"/>
        <v>4840</v>
      </c>
      <c r="C12" s="2">
        <f t="shared" si="2"/>
        <v>4494</v>
      </c>
      <c r="D12" s="10">
        <v>2279</v>
      </c>
      <c r="E12" s="10">
        <v>2215</v>
      </c>
      <c r="F12" s="2">
        <f t="shared" si="1"/>
        <v>346</v>
      </c>
      <c r="G12" s="10">
        <v>171</v>
      </c>
      <c r="H12" s="10">
        <v>175</v>
      </c>
      <c r="I12" s="9">
        <f t="shared" si="3"/>
        <v>-1.5688245174436215</v>
      </c>
      <c r="J12" s="9">
        <f t="shared" si="4"/>
        <v>1.5247680149792109</v>
      </c>
      <c r="L12" s="9">
        <f t="shared" si="5"/>
        <v>-0.1177134675220971</v>
      </c>
      <c r="M12" s="9">
        <f t="shared" si="6"/>
        <v>0.12046699892612277</v>
      </c>
    </row>
    <row r="13" spans="1:13" ht="11.25">
      <c r="A13" s="7" t="s">
        <v>4</v>
      </c>
      <c r="B13" s="19">
        <f t="shared" si="0"/>
        <v>5232</v>
      </c>
      <c r="C13" s="2">
        <f t="shared" si="2"/>
        <v>4661</v>
      </c>
      <c r="D13" s="10">
        <v>2327</v>
      </c>
      <c r="E13" s="10">
        <v>2334</v>
      </c>
      <c r="F13" s="2">
        <f t="shared" si="1"/>
        <v>571</v>
      </c>
      <c r="G13" s="10">
        <v>283</v>
      </c>
      <c r="H13" s="10">
        <v>288</v>
      </c>
      <c r="I13" s="9">
        <f t="shared" si="3"/>
        <v>-1.6018668942919294</v>
      </c>
      <c r="J13" s="9">
        <f t="shared" si="4"/>
        <v>1.6066855742489745</v>
      </c>
      <c r="L13" s="9">
        <f t="shared" si="5"/>
        <v>-0.19481234683481563</v>
      </c>
      <c r="M13" s="9">
        <f t="shared" si="6"/>
        <v>0.1982542610898477</v>
      </c>
    </row>
    <row r="14" spans="1:13" ht="11.25">
      <c r="A14" s="7" t="s">
        <v>8</v>
      </c>
      <c r="B14" s="19">
        <f t="shared" si="0"/>
        <v>6979</v>
      </c>
      <c r="C14" s="2">
        <f t="shared" si="2"/>
        <v>5328</v>
      </c>
      <c r="D14" s="10">
        <v>2629</v>
      </c>
      <c r="E14" s="10">
        <v>2699</v>
      </c>
      <c r="F14" s="2">
        <f t="shared" si="1"/>
        <v>1651</v>
      </c>
      <c r="G14" s="10">
        <v>703</v>
      </c>
      <c r="H14" s="10">
        <v>948</v>
      </c>
      <c r="I14" s="9">
        <f t="shared" si="3"/>
        <v>-1.8097585152958668</v>
      </c>
      <c r="J14" s="9">
        <f t="shared" si="4"/>
        <v>1.857945314866316</v>
      </c>
      <c r="L14" s="9">
        <f t="shared" si="5"/>
        <v>-0.4839331442575103</v>
      </c>
      <c r="M14" s="9">
        <f t="shared" si="6"/>
        <v>0.6525869427540821</v>
      </c>
    </row>
    <row r="15" spans="1:13" ht="11.25">
      <c r="A15" s="7" t="s">
        <v>9</v>
      </c>
      <c r="B15" s="19">
        <f t="shared" si="0"/>
        <v>10784</v>
      </c>
      <c r="C15" s="2">
        <f t="shared" si="2"/>
        <v>7499</v>
      </c>
      <c r="D15" s="10">
        <v>3559</v>
      </c>
      <c r="E15" s="10">
        <v>3940</v>
      </c>
      <c r="F15" s="2">
        <f t="shared" si="1"/>
        <v>3285</v>
      </c>
      <c r="G15" s="10">
        <v>1230</v>
      </c>
      <c r="H15" s="10">
        <v>2055</v>
      </c>
      <c r="I15" s="9">
        <f t="shared" si="3"/>
        <v>-2.449954566731834</v>
      </c>
      <c r="J15" s="9">
        <f t="shared" si="4"/>
        <v>2.712228432965278</v>
      </c>
      <c r="L15" s="9">
        <f t="shared" si="5"/>
        <v>-0.8467109067378914</v>
      </c>
      <c r="M15" s="9">
        <f t="shared" si="6"/>
        <v>1.4146267588181844</v>
      </c>
    </row>
    <row r="16" spans="1:13" ht="11.25">
      <c r="A16" s="7" t="s">
        <v>10</v>
      </c>
      <c r="B16" s="19">
        <f t="shared" si="0"/>
        <v>11633</v>
      </c>
      <c r="C16" s="2">
        <f t="shared" si="2"/>
        <v>8602</v>
      </c>
      <c r="D16" s="10">
        <v>4101</v>
      </c>
      <c r="E16" s="10">
        <v>4501</v>
      </c>
      <c r="F16" s="2">
        <f t="shared" si="1"/>
        <v>3031</v>
      </c>
      <c r="G16" s="10">
        <v>1240</v>
      </c>
      <c r="H16" s="10">
        <v>1791</v>
      </c>
      <c r="I16" s="9">
        <f t="shared" si="3"/>
        <v>-2.823058071977311</v>
      </c>
      <c r="J16" s="9">
        <f t="shared" si="4"/>
        <v>3.0984112123798773</v>
      </c>
      <c r="L16" s="9">
        <f t="shared" si="5"/>
        <v>-0.8535947352479555</v>
      </c>
      <c r="M16" s="9">
        <f t="shared" si="6"/>
        <v>1.2328936861524906</v>
      </c>
    </row>
    <row r="17" spans="1:13" ht="11.25">
      <c r="A17" s="7" t="s">
        <v>11</v>
      </c>
      <c r="B17" s="19">
        <f t="shared" si="0"/>
        <v>10922</v>
      </c>
      <c r="C17" s="2">
        <f t="shared" si="2"/>
        <v>8826</v>
      </c>
      <c r="D17" s="10">
        <v>4294</v>
      </c>
      <c r="E17" s="10">
        <v>4532</v>
      </c>
      <c r="F17" s="2">
        <f t="shared" si="1"/>
        <v>2096</v>
      </c>
      <c r="G17" s="10">
        <v>939</v>
      </c>
      <c r="H17" s="10">
        <v>1157</v>
      </c>
      <c r="I17" s="9">
        <f t="shared" si="3"/>
        <v>-2.955915962221549</v>
      </c>
      <c r="J17" s="9">
        <f t="shared" si="4"/>
        <v>3.119751080761076</v>
      </c>
      <c r="L17" s="9">
        <f t="shared" si="5"/>
        <v>-0.6463914970950244</v>
      </c>
      <c r="M17" s="9">
        <f t="shared" si="6"/>
        <v>0.796458958614423</v>
      </c>
    </row>
    <row r="18" spans="1:13" ht="11.25">
      <c r="A18" s="7" t="s">
        <v>12</v>
      </c>
      <c r="B18" s="19">
        <f t="shared" si="0"/>
        <v>10465</v>
      </c>
      <c r="C18" s="2">
        <f t="shared" si="2"/>
        <v>8876</v>
      </c>
      <c r="D18" s="10">
        <v>4239</v>
      </c>
      <c r="E18" s="10">
        <v>4637</v>
      </c>
      <c r="F18" s="2">
        <f t="shared" si="1"/>
        <v>1589</v>
      </c>
      <c r="G18" s="10">
        <v>699</v>
      </c>
      <c r="H18" s="10">
        <v>890</v>
      </c>
      <c r="I18" s="9">
        <f t="shared" si="3"/>
        <v>-2.9180549054161964</v>
      </c>
      <c r="J18" s="9">
        <f t="shared" si="4"/>
        <v>3.19203128011675</v>
      </c>
      <c r="L18" s="9">
        <f t="shared" si="5"/>
        <v>-0.4811796128534846</v>
      </c>
      <c r="M18" s="9">
        <f t="shared" si="6"/>
        <v>0.6126607373957099</v>
      </c>
    </row>
    <row r="19" spans="1:13" ht="11.25">
      <c r="A19" s="7" t="s">
        <v>13</v>
      </c>
      <c r="B19" s="19">
        <f t="shared" si="0"/>
        <v>9643</v>
      </c>
      <c r="C19" s="2">
        <f t="shared" si="2"/>
        <v>8431</v>
      </c>
      <c r="D19" s="10">
        <v>3878</v>
      </c>
      <c r="E19" s="10">
        <v>4553</v>
      </c>
      <c r="F19" s="2">
        <f t="shared" si="1"/>
        <v>1212</v>
      </c>
      <c r="G19" s="10">
        <v>504</v>
      </c>
      <c r="H19" s="10">
        <v>708</v>
      </c>
      <c r="I19" s="9">
        <f t="shared" si="3"/>
        <v>-2.66954869620288</v>
      </c>
      <c r="J19" s="9">
        <f t="shared" si="4"/>
        <v>3.1342071206322113</v>
      </c>
      <c r="L19" s="9">
        <f t="shared" si="5"/>
        <v>-0.34694495690723354</v>
      </c>
      <c r="M19" s="9">
        <f t="shared" si="6"/>
        <v>0.48737505851254237</v>
      </c>
    </row>
    <row r="20" spans="1:13" ht="11.25">
      <c r="A20" s="7" t="s">
        <v>14</v>
      </c>
      <c r="B20" s="19">
        <f t="shared" si="0"/>
        <v>10398</v>
      </c>
      <c r="C20" s="2">
        <f t="shared" si="2"/>
        <v>9338</v>
      </c>
      <c r="D20" s="10">
        <v>4192</v>
      </c>
      <c r="E20" s="10">
        <v>5146</v>
      </c>
      <c r="F20" s="2">
        <f t="shared" si="1"/>
        <v>1060</v>
      </c>
      <c r="G20" s="10">
        <v>423</v>
      </c>
      <c r="H20" s="10">
        <v>637</v>
      </c>
      <c r="I20" s="9">
        <f t="shared" si="3"/>
        <v>-2.8857009114188945</v>
      </c>
      <c r="J20" s="9">
        <f t="shared" si="4"/>
        <v>3.5424181512790156</v>
      </c>
      <c r="L20" s="9">
        <f t="shared" si="5"/>
        <v>-0.29118594597571384</v>
      </c>
      <c r="M20" s="9">
        <f t="shared" si="6"/>
        <v>0.4384998760910868</v>
      </c>
    </row>
    <row r="21" spans="1:13" ht="11.25">
      <c r="A21" s="7" t="s">
        <v>15</v>
      </c>
      <c r="B21" s="19">
        <f t="shared" si="0"/>
        <v>9863</v>
      </c>
      <c r="C21" s="2">
        <f t="shared" si="2"/>
        <v>9049</v>
      </c>
      <c r="D21" s="10">
        <v>4009</v>
      </c>
      <c r="E21" s="10">
        <v>5040</v>
      </c>
      <c r="F21" s="2">
        <f t="shared" si="1"/>
        <v>814</v>
      </c>
      <c r="G21" s="10">
        <v>320</v>
      </c>
      <c r="H21" s="10">
        <v>494</v>
      </c>
      <c r="I21" s="9">
        <f t="shared" si="3"/>
        <v>-2.7597268496847205</v>
      </c>
      <c r="J21" s="9">
        <f t="shared" si="4"/>
        <v>3.469449569072335</v>
      </c>
      <c r="L21" s="9">
        <f t="shared" si="5"/>
        <v>-0.22028251232205304</v>
      </c>
      <c r="M21" s="9">
        <f t="shared" si="6"/>
        <v>0.3400611283971694</v>
      </c>
    </row>
    <row r="22" spans="1:13" ht="11.25">
      <c r="A22" s="7" t="s">
        <v>16</v>
      </c>
      <c r="B22" s="19">
        <f t="shared" si="0"/>
        <v>8990</v>
      </c>
      <c r="C22" s="2">
        <f t="shared" si="2"/>
        <v>8405</v>
      </c>
      <c r="D22" s="10">
        <v>3595</v>
      </c>
      <c r="E22" s="10">
        <v>4810</v>
      </c>
      <c r="F22" s="2">
        <f t="shared" si="1"/>
        <v>585</v>
      </c>
      <c r="G22" s="10">
        <v>220</v>
      </c>
      <c r="H22" s="10">
        <v>365</v>
      </c>
      <c r="I22" s="9">
        <f t="shared" si="3"/>
        <v>-2.4747363493680647</v>
      </c>
      <c r="J22" s="9">
        <f t="shared" si="4"/>
        <v>3.3111215133408596</v>
      </c>
      <c r="L22" s="9">
        <f t="shared" si="5"/>
        <v>-0.15144422722141146</v>
      </c>
      <c r="M22" s="9">
        <f t="shared" si="6"/>
        <v>0.25125974061734174</v>
      </c>
    </row>
    <row r="23" spans="1:13" ht="11.25">
      <c r="A23" s="7" t="s">
        <v>17</v>
      </c>
      <c r="B23" s="19">
        <f t="shared" si="0"/>
        <v>8251</v>
      </c>
      <c r="C23" s="2">
        <f t="shared" si="2"/>
        <v>7889</v>
      </c>
      <c r="D23" s="10">
        <v>3254</v>
      </c>
      <c r="E23" s="10">
        <v>4635</v>
      </c>
      <c r="F23" s="2">
        <f t="shared" si="1"/>
        <v>362</v>
      </c>
      <c r="G23" s="10">
        <v>139</v>
      </c>
      <c r="H23" s="10">
        <v>223</v>
      </c>
      <c r="I23" s="9">
        <f t="shared" si="3"/>
        <v>-2.2399977971748766</v>
      </c>
      <c r="J23" s="9">
        <f t="shared" si="4"/>
        <v>3.190654514414737</v>
      </c>
      <c r="L23" s="9">
        <f t="shared" si="5"/>
        <v>-0.0956852162898918</v>
      </c>
      <c r="M23" s="9">
        <f t="shared" si="6"/>
        <v>0.15350937577443072</v>
      </c>
    </row>
    <row r="24" spans="1:13" ht="11.25">
      <c r="A24" s="7" t="s">
        <v>18</v>
      </c>
      <c r="B24" s="19">
        <f t="shared" si="0"/>
        <v>7374</v>
      </c>
      <c r="C24" s="2">
        <f t="shared" si="2"/>
        <v>7127</v>
      </c>
      <c r="D24" s="10">
        <v>2926</v>
      </c>
      <c r="E24" s="10">
        <v>4201</v>
      </c>
      <c r="F24" s="2">
        <f t="shared" si="1"/>
        <v>247</v>
      </c>
      <c r="G24" s="10">
        <v>109</v>
      </c>
      <c r="H24" s="10">
        <v>138</v>
      </c>
      <c r="I24" s="9">
        <f t="shared" si="3"/>
        <v>-2.0142082220447723</v>
      </c>
      <c r="J24" s="9">
        <f t="shared" si="4"/>
        <v>2.891896357077952</v>
      </c>
      <c r="L24" s="9">
        <f t="shared" si="5"/>
        <v>-0.07503373075969931</v>
      </c>
      <c r="M24" s="9">
        <f t="shared" si="6"/>
        <v>0.09499683343888536</v>
      </c>
    </row>
    <row r="25" spans="1:13" ht="11.25">
      <c r="A25" s="8" t="s">
        <v>19</v>
      </c>
      <c r="B25" s="19">
        <f t="shared" si="0"/>
        <v>5936</v>
      </c>
      <c r="C25" s="2">
        <f t="shared" si="2"/>
        <v>5773</v>
      </c>
      <c r="D25" s="10">
        <v>2153</v>
      </c>
      <c r="E25" s="10">
        <v>3620</v>
      </c>
      <c r="F25" s="2">
        <f t="shared" si="1"/>
        <v>163</v>
      </c>
      <c r="G25" s="10">
        <v>73</v>
      </c>
      <c r="H25" s="10">
        <v>90</v>
      </c>
      <c r="I25" s="9">
        <f t="shared" si="3"/>
        <v>-1.4820882782168132</v>
      </c>
      <c r="J25" s="9">
        <f t="shared" si="4"/>
        <v>2.4919459206432246</v>
      </c>
      <c r="L25" s="9">
        <f t="shared" si="5"/>
        <v>-0.05025194812346835</v>
      </c>
      <c r="M25" s="9">
        <f t="shared" si="6"/>
        <v>0.06195445659057741</v>
      </c>
    </row>
    <row r="26" spans="1:13" ht="11.25">
      <c r="A26" s="8" t="s">
        <v>20</v>
      </c>
      <c r="B26" s="19">
        <f t="shared" si="0"/>
        <v>5594</v>
      </c>
      <c r="C26" s="2">
        <f t="shared" si="2"/>
        <v>5493</v>
      </c>
      <c r="D26" s="10">
        <v>1835</v>
      </c>
      <c r="E26" s="10">
        <v>3658</v>
      </c>
      <c r="F26" s="2">
        <f t="shared" si="1"/>
        <v>101</v>
      </c>
      <c r="G26" s="10">
        <v>52</v>
      </c>
      <c r="H26" s="10">
        <v>49</v>
      </c>
      <c r="I26" s="9">
        <f t="shared" si="3"/>
        <v>-1.2631825315967729</v>
      </c>
      <c r="J26" s="9">
        <f t="shared" si="4"/>
        <v>2.518104468981469</v>
      </c>
      <c r="L26" s="9">
        <f t="shared" si="5"/>
        <v>-0.03579590825233362</v>
      </c>
      <c r="M26" s="9">
        <f t="shared" si="6"/>
        <v>0.03373075969931437</v>
      </c>
    </row>
    <row r="27" spans="1:13" ht="11.25">
      <c r="A27" s="8" t="s">
        <v>75</v>
      </c>
      <c r="B27" s="19">
        <f t="shared" si="0"/>
        <v>4490</v>
      </c>
      <c r="C27" s="2">
        <f t="shared" si="2"/>
        <v>4438</v>
      </c>
      <c r="D27" s="10">
        <v>1392</v>
      </c>
      <c r="E27" s="10">
        <v>3046</v>
      </c>
      <c r="F27" s="2">
        <f t="shared" si="1"/>
        <v>52</v>
      </c>
      <c r="G27" s="10">
        <v>23</v>
      </c>
      <c r="H27" s="10">
        <v>29</v>
      </c>
      <c r="I27" s="9">
        <f t="shared" si="3"/>
        <v>-0.9582289286009307</v>
      </c>
      <c r="J27" s="9">
        <f t="shared" si="4"/>
        <v>2.0968141641655422</v>
      </c>
      <c r="L27" s="9">
        <f t="shared" si="5"/>
        <v>-0.015832805573147563</v>
      </c>
      <c r="M27" s="9">
        <f t="shared" si="6"/>
        <v>0.019963102679186055</v>
      </c>
    </row>
    <row r="28" spans="1:13" ht="11.25">
      <c r="A28" s="8" t="s">
        <v>76</v>
      </c>
      <c r="B28" s="19">
        <f t="shared" si="0"/>
        <v>2271</v>
      </c>
      <c r="C28" s="2">
        <f t="shared" si="2"/>
        <v>2251</v>
      </c>
      <c r="D28" s="10">
        <v>555</v>
      </c>
      <c r="E28" s="10">
        <v>1696</v>
      </c>
      <c r="F28" s="2">
        <f t="shared" si="1"/>
        <v>20</v>
      </c>
      <c r="G28" s="10">
        <v>11</v>
      </c>
      <c r="H28" s="10">
        <v>9</v>
      </c>
      <c r="I28" s="9">
        <f t="shared" si="3"/>
        <v>-0.3820524823085607</v>
      </c>
      <c r="J28" s="9">
        <f t="shared" si="4"/>
        <v>1.167497315306881</v>
      </c>
      <c r="L28" s="9">
        <f t="shared" si="5"/>
        <v>-0.0075722113610705724</v>
      </c>
      <c r="M28" s="9">
        <f t="shared" si="6"/>
        <v>0.006195445659057741</v>
      </c>
    </row>
    <row r="29" spans="1:13" ht="11.25">
      <c r="A29" s="8" t="s">
        <v>77</v>
      </c>
      <c r="B29" s="19">
        <f t="shared" si="0"/>
        <v>711</v>
      </c>
      <c r="C29" s="2">
        <f t="shared" si="2"/>
        <v>699</v>
      </c>
      <c r="D29" s="10">
        <v>148</v>
      </c>
      <c r="E29" s="10">
        <v>551</v>
      </c>
      <c r="F29" s="2">
        <f t="shared" si="1"/>
        <v>12</v>
      </c>
      <c r="G29" s="10">
        <v>1</v>
      </c>
      <c r="H29" s="10">
        <v>11</v>
      </c>
      <c r="I29" s="9">
        <f t="shared" si="3"/>
        <v>-0.10188066194894953</v>
      </c>
      <c r="J29" s="9">
        <f t="shared" si="4"/>
        <v>0.3792989509045351</v>
      </c>
      <c r="L29" s="9">
        <f t="shared" si="5"/>
        <v>-0.0006883828510064157</v>
      </c>
      <c r="M29" s="9">
        <f t="shared" si="6"/>
        <v>0.0075722113610705724</v>
      </c>
    </row>
    <row r="30" spans="1:13" ht="11.25">
      <c r="A30" s="8" t="s">
        <v>78</v>
      </c>
      <c r="B30" s="19">
        <f t="shared" si="0"/>
        <v>128</v>
      </c>
      <c r="C30" s="2">
        <f t="shared" si="2"/>
        <v>125</v>
      </c>
      <c r="D30" s="1">
        <v>17</v>
      </c>
      <c r="E30" s="1">
        <v>108</v>
      </c>
      <c r="F30" s="2">
        <f t="shared" si="1"/>
        <v>3</v>
      </c>
      <c r="G30" s="10">
        <v>0</v>
      </c>
      <c r="H30" s="10">
        <v>3</v>
      </c>
      <c r="I30" s="9">
        <f t="shared" si="3"/>
        <v>-0.011702508467109069</v>
      </c>
      <c r="J30" s="9">
        <f t="shared" si="4"/>
        <v>0.0743453479086929</v>
      </c>
      <c r="L30" s="9">
        <f t="shared" si="5"/>
        <v>0</v>
      </c>
      <c r="M30" s="9">
        <f t="shared" si="6"/>
        <v>0.0020651485530192473</v>
      </c>
    </row>
    <row r="31" spans="1:8" ht="11.25">
      <c r="A31" s="8" t="s">
        <v>87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91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85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84</v>
      </c>
      <c r="F65" s="15" t="s">
        <v>52</v>
      </c>
    </row>
    <row r="67" spans="1:6" ht="11.25">
      <c r="A67" s="1" t="s">
        <v>83</v>
      </c>
      <c r="E67" s="9">
        <f>+F8*100/B8</f>
        <v>12.523749208359721</v>
      </c>
      <c r="F67" s="9">
        <f>+E67*100/MM!E67</f>
        <v>95.45558982313553</v>
      </c>
    </row>
    <row r="68" spans="1:6" ht="11.25">
      <c r="A68" s="1" t="s">
        <v>45</v>
      </c>
      <c r="E68" s="9">
        <f>+(SUM(B10:B12)*100/B$8)</f>
        <v>10.741526007104111</v>
      </c>
      <c r="F68" s="9">
        <f>+E68*100/MM!E68</f>
        <v>79.50373705128791</v>
      </c>
    </row>
    <row r="69" spans="1:6" ht="11.25">
      <c r="A69" s="1" t="s">
        <v>46</v>
      </c>
      <c r="E69" s="9">
        <f>+(SUM(B23:B30)*100/B$8)</f>
        <v>23.924745986727977</v>
      </c>
      <c r="F69" s="9">
        <f>+E69*100/MM!E69</f>
        <v>117.35980889471708</v>
      </c>
    </row>
    <row r="70" spans="1:6" ht="11.25">
      <c r="A70" s="1" t="s">
        <v>47</v>
      </c>
      <c r="E70" s="9">
        <f>+(SUM(B26:B30)*100/B$8)</f>
        <v>9.08252333617865</v>
      </c>
      <c r="F70" s="9">
        <f>+E70*100/MM!E70</f>
        <v>123.093862146192</v>
      </c>
    </row>
    <row r="71" spans="1:6" ht="11.25">
      <c r="A71" s="1" t="s">
        <v>48</v>
      </c>
      <c r="E71" s="9">
        <f>SUM(B10:B12)*100/SUM(B23:B30)</f>
        <v>44.89713710257517</v>
      </c>
      <c r="F71" s="9">
        <f>+E71*100/MM!E71</f>
        <v>67.74358087325305</v>
      </c>
    </row>
    <row r="72" spans="1:6" ht="11.25">
      <c r="A72" s="1" t="s">
        <v>49</v>
      </c>
      <c r="E72" s="9">
        <f>+B10*100/B11</f>
        <v>110.76953201488153</v>
      </c>
      <c r="F72" s="9">
        <f>+E72*100/MM!E72</f>
        <v>113.948590599657</v>
      </c>
    </row>
    <row r="74" ht="11.25">
      <c r="A74" s="1" t="s">
        <v>50</v>
      </c>
    </row>
    <row r="75" ht="11.25">
      <c r="A75" s="1" t="s">
        <v>51</v>
      </c>
    </row>
    <row r="77" ht="11.25">
      <c r="A77" s="1" t="s">
        <v>90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0">
      <selection activeCell="G10" sqref="G10:H31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28</v>
      </c>
    </row>
    <row r="2" spans="1:7" ht="12" thickBot="1">
      <c r="A2" s="11" t="s">
        <v>79</v>
      </c>
      <c r="B2" s="11"/>
      <c r="G2" s="21" t="s">
        <v>86</v>
      </c>
    </row>
    <row r="3" spans="1:9" ht="11.25">
      <c r="A3" s="11" t="s">
        <v>92</v>
      </c>
      <c r="B3" s="11"/>
      <c r="I3" s="36" t="s">
        <v>89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144894</v>
      </c>
      <c r="C8" s="2">
        <f>+D8+E8</f>
        <v>131729</v>
      </c>
      <c r="D8" s="2">
        <f>SUM(D10:D31)</f>
        <v>59903</v>
      </c>
      <c r="E8" s="2">
        <f>SUM(E10:E31)</f>
        <v>71826</v>
      </c>
      <c r="F8" s="2">
        <f>+G8+H8</f>
        <v>13165</v>
      </c>
      <c r="G8" s="2">
        <f>SUM(G10:G31)</f>
        <v>5241</v>
      </c>
      <c r="H8" s="2">
        <f>SUM(H10:H31)</f>
        <v>7924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6841</v>
      </c>
      <c r="C10" s="2">
        <f>+D10+E10</f>
        <v>6376</v>
      </c>
      <c r="D10" s="10">
        <v>3248</v>
      </c>
      <c r="E10" s="10">
        <v>3128</v>
      </c>
      <c r="F10" s="2">
        <f aca="true" t="shared" si="1" ref="F10:F31">+G10+H10</f>
        <v>465</v>
      </c>
      <c r="G10" s="10">
        <v>230</v>
      </c>
      <c r="H10" s="10">
        <v>235</v>
      </c>
      <c r="I10" s="9">
        <f>-D10/$B$8*100</f>
        <v>-2.241638715198697</v>
      </c>
      <c r="J10" s="9">
        <f>E10/$B$8*100</f>
        <v>2.1588195508440653</v>
      </c>
      <c r="L10" s="9">
        <f>-G10/$B$8*100</f>
        <v>-0.1587367316797107</v>
      </c>
      <c r="M10" s="9">
        <f>H10/$B$8*100</f>
        <v>0.162187530194487</v>
      </c>
    </row>
    <row r="11" spans="1:13" ht="11.25">
      <c r="A11" s="7" t="s">
        <v>6</v>
      </c>
      <c r="B11" s="19">
        <f t="shared" si="0"/>
        <v>6315</v>
      </c>
      <c r="C11" s="2">
        <f aca="true" t="shared" si="2" ref="C11:C31">+D11+E11</f>
        <v>5962</v>
      </c>
      <c r="D11" s="10">
        <v>2975</v>
      </c>
      <c r="E11" s="10">
        <v>2987</v>
      </c>
      <c r="F11" s="2">
        <f t="shared" si="1"/>
        <v>353</v>
      </c>
      <c r="G11" s="10">
        <v>175</v>
      </c>
      <c r="H11" s="10">
        <v>178</v>
      </c>
      <c r="I11" s="9">
        <f aca="true" t="shared" si="3" ref="I11:I30">-D11/$B$8*100</f>
        <v>-2.05322511629191</v>
      </c>
      <c r="J11" s="9">
        <f aca="true" t="shared" si="4" ref="J11:J30">E11/$B$8*100</f>
        <v>2.061507032727373</v>
      </c>
      <c r="L11" s="9">
        <f aca="true" t="shared" si="5" ref="L11:L30">-G11/$B$8*100</f>
        <v>-0.12077794801717118</v>
      </c>
      <c r="M11" s="9">
        <f aca="true" t="shared" si="6" ref="M11:M30">H11/$B$8*100</f>
        <v>0.12284842712603695</v>
      </c>
    </row>
    <row r="12" spans="1:13" ht="11.25">
      <c r="A12" s="7" t="s">
        <v>7</v>
      </c>
      <c r="B12" s="19">
        <f t="shared" si="0"/>
        <v>5814</v>
      </c>
      <c r="C12" s="2">
        <f t="shared" si="2"/>
        <v>5507</v>
      </c>
      <c r="D12" s="10">
        <v>2817</v>
      </c>
      <c r="E12" s="10">
        <v>2690</v>
      </c>
      <c r="F12" s="2">
        <f t="shared" si="1"/>
        <v>307</v>
      </c>
      <c r="G12" s="10">
        <v>161</v>
      </c>
      <c r="H12" s="10">
        <v>146</v>
      </c>
      <c r="I12" s="9">
        <f t="shared" si="3"/>
        <v>-1.9441798832249784</v>
      </c>
      <c r="J12" s="9">
        <f t="shared" si="4"/>
        <v>1.8565296009496597</v>
      </c>
      <c r="L12" s="9">
        <f t="shared" si="5"/>
        <v>-0.11111571217579748</v>
      </c>
      <c r="M12" s="9">
        <f t="shared" si="6"/>
        <v>0.10076331663146854</v>
      </c>
    </row>
    <row r="13" spans="1:13" ht="11.25">
      <c r="A13" s="7" t="s">
        <v>4</v>
      </c>
      <c r="B13" s="19">
        <f t="shared" si="0"/>
        <v>5639</v>
      </c>
      <c r="C13" s="2">
        <f t="shared" si="2"/>
        <v>5270</v>
      </c>
      <c r="D13" s="10">
        <v>2611</v>
      </c>
      <c r="E13" s="10">
        <v>2659</v>
      </c>
      <c r="F13" s="2">
        <f t="shared" si="1"/>
        <v>369</v>
      </c>
      <c r="G13" s="10">
        <v>153</v>
      </c>
      <c r="H13" s="10">
        <v>216</v>
      </c>
      <c r="I13" s="9">
        <f t="shared" si="3"/>
        <v>-1.802006984416194</v>
      </c>
      <c r="J13" s="9">
        <f t="shared" si="4"/>
        <v>1.8351346501580466</v>
      </c>
      <c r="L13" s="9">
        <f t="shared" si="5"/>
        <v>-0.10559443455215536</v>
      </c>
      <c r="M13" s="9">
        <f t="shared" si="6"/>
        <v>0.14907449583833698</v>
      </c>
    </row>
    <row r="14" spans="1:13" ht="11.25">
      <c r="A14" s="7" t="s">
        <v>8</v>
      </c>
      <c r="B14" s="19">
        <f t="shared" si="0"/>
        <v>6577</v>
      </c>
      <c r="C14" s="2">
        <f t="shared" si="2"/>
        <v>5705</v>
      </c>
      <c r="D14" s="10">
        <v>2927</v>
      </c>
      <c r="E14" s="10">
        <v>2778</v>
      </c>
      <c r="F14" s="2">
        <f t="shared" si="1"/>
        <v>872</v>
      </c>
      <c r="G14" s="10">
        <v>348</v>
      </c>
      <c r="H14" s="10">
        <v>524</v>
      </c>
      <c r="I14" s="9">
        <f t="shared" si="3"/>
        <v>-2.020097450550057</v>
      </c>
      <c r="J14" s="9">
        <f t="shared" si="4"/>
        <v>1.917263654809723</v>
      </c>
      <c r="L14" s="9">
        <f t="shared" si="5"/>
        <v>-0.24017557662843184</v>
      </c>
      <c r="M14" s="9">
        <f t="shared" si="6"/>
        <v>0.36164368434855826</v>
      </c>
    </row>
    <row r="15" spans="1:13" ht="11.25">
      <c r="A15" s="7" t="s">
        <v>9</v>
      </c>
      <c r="B15" s="19">
        <f t="shared" si="0"/>
        <v>9052</v>
      </c>
      <c r="C15" s="2">
        <f t="shared" si="2"/>
        <v>7270</v>
      </c>
      <c r="D15" s="10">
        <v>3642</v>
      </c>
      <c r="E15" s="10">
        <v>3628</v>
      </c>
      <c r="F15" s="2">
        <f t="shared" si="1"/>
        <v>1782</v>
      </c>
      <c r="G15" s="10">
        <v>655</v>
      </c>
      <c r="H15" s="10">
        <v>1127</v>
      </c>
      <c r="I15" s="9">
        <f t="shared" si="3"/>
        <v>-2.513561638163071</v>
      </c>
      <c r="J15" s="9">
        <f t="shared" si="4"/>
        <v>2.5038994023216974</v>
      </c>
      <c r="L15" s="9">
        <f t="shared" si="5"/>
        <v>-0.45205460543569786</v>
      </c>
      <c r="M15" s="9">
        <f t="shared" si="6"/>
        <v>0.7778099852305823</v>
      </c>
    </row>
    <row r="16" spans="1:13" ht="11.25">
      <c r="A16" s="7" t="s">
        <v>10</v>
      </c>
      <c r="B16" s="19">
        <f t="shared" si="0"/>
        <v>10603</v>
      </c>
      <c r="C16" s="2">
        <f t="shared" si="2"/>
        <v>8601</v>
      </c>
      <c r="D16" s="10">
        <v>4252</v>
      </c>
      <c r="E16" s="10">
        <v>4349</v>
      </c>
      <c r="F16" s="2">
        <f t="shared" si="1"/>
        <v>2002</v>
      </c>
      <c r="G16" s="10">
        <v>757</v>
      </c>
      <c r="H16" s="10">
        <v>1245</v>
      </c>
      <c r="I16" s="9">
        <f t="shared" si="3"/>
        <v>-2.934559056965782</v>
      </c>
      <c r="J16" s="9">
        <f t="shared" si="4"/>
        <v>3.0015045481524427</v>
      </c>
      <c r="L16" s="9">
        <f t="shared" si="5"/>
        <v>-0.5224508951371347</v>
      </c>
      <c r="M16" s="9">
        <f t="shared" si="6"/>
        <v>0.8592488301793035</v>
      </c>
    </row>
    <row r="17" spans="1:13" ht="11.25">
      <c r="A17" s="7" t="s">
        <v>11</v>
      </c>
      <c r="B17" s="19">
        <f t="shared" si="0"/>
        <v>10691</v>
      </c>
      <c r="C17" s="2">
        <f t="shared" si="2"/>
        <v>9027</v>
      </c>
      <c r="D17" s="10">
        <v>4402</v>
      </c>
      <c r="E17" s="10">
        <v>4625</v>
      </c>
      <c r="F17" s="2">
        <f t="shared" si="1"/>
        <v>1664</v>
      </c>
      <c r="G17" s="10">
        <v>670</v>
      </c>
      <c r="H17" s="10">
        <v>994</v>
      </c>
      <c r="I17" s="9">
        <f t="shared" si="3"/>
        <v>-3.0380830124090714</v>
      </c>
      <c r="J17" s="9">
        <f t="shared" si="4"/>
        <v>3.1919886261680954</v>
      </c>
      <c r="L17" s="9">
        <f t="shared" si="5"/>
        <v>-0.46240700098002674</v>
      </c>
      <c r="M17" s="9">
        <f t="shared" si="6"/>
        <v>0.6860187447375323</v>
      </c>
    </row>
    <row r="18" spans="1:13" ht="11.25">
      <c r="A18" s="7" t="s">
        <v>12</v>
      </c>
      <c r="B18" s="19">
        <f t="shared" si="0"/>
        <v>10818</v>
      </c>
      <c r="C18" s="2">
        <f t="shared" si="2"/>
        <v>9506</v>
      </c>
      <c r="D18" s="10">
        <v>4537</v>
      </c>
      <c r="E18" s="10">
        <v>4969</v>
      </c>
      <c r="F18" s="2">
        <f t="shared" si="1"/>
        <v>1312</v>
      </c>
      <c r="G18" s="10">
        <v>533</v>
      </c>
      <c r="H18" s="10">
        <v>779</v>
      </c>
      <c r="I18" s="9">
        <f t="shared" si="3"/>
        <v>-3.1312545723080323</v>
      </c>
      <c r="J18" s="9">
        <f t="shared" si="4"/>
        <v>3.429403563984706</v>
      </c>
      <c r="L18" s="9">
        <f t="shared" si="5"/>
        <v>-0.36785512167515566</v>
      </c>
      <c r="M18" s="9">
        <f t="shared" si="6"/>
        <v>0.5376344086021506</v>
      </c>
    </row>
    <row r="19" spans="1:13" ht="11.25">
      <c r="A19" s="7" t="s">
        <v>13</v>
      </c>
      <c r="B19" s="19">
        <f t="shared" si="0"/>
        <v>10209</v>
      </c>
      <c r="C19" s="2">
        <f t="shared" si="2"/>
        <v>9121</v>
      </c>
      <c r="D19" s="10">
        <v>4317</v>
      </c>
      <c r="E19" s="10">
        <v>4804</v>
      </c>
      <c r="F19" s="2">
        <f t="shared" si="1"/>
        <v>1088</v>
      </c>
      <c r="G19" s="10">
        <v>459</v>
      </c>
      <c r="H19" s="10">
        <v>629</v>
      </c>
      <c r="I19" s="9">
        <f t="shared" si="3"/>
        <v>-2.979419437657874</v>
      </c>
      <c r="J19" s="9">
        <f t="shared" si="4"/>
        <v>3.3155272129970874</v>
      </c>
      <c r="L19" s="9">
        <f t="shared" si="5"/>
        <v>-0.3167833036564661</v>
      </c>
      <c r="M19" s="9">
        <f t="shared" si="6"/>
        <v>0.43411045315886093</v>
      </c>
    </row>
    <row r="20" spans="1:13" ht="11.25">
      <c r="A20" s="7" t="s">
        <v>14</v>
      </c>
      <c r="B20" s="19">
        <f t="shared" si="0"/>
        <v>10139</v>
      </c>
      <c r="C20" s="2">
        <f t="shared" si="2"/>
        <v>9243</v>
      </c>
      <c r="D20" s="10">
        <v>4195</v>
      </c>
      <c r="E20" s="10">
        <v>5048</v>
      </c>
      <c r="F20" s="2">
        <f t="shared" si="1"/>
        <v>896</v>
      </c>
      <c r="G20" s="10">
        <v>336</v>
      </c>
      <c r="H20" s="10">
        <v>560</v>
      </c>
      <c r="I20" s="9">
        <f t="shared" si="3"/>
        <v>-2.8952199538973318</v>
      </c>
      <c r="J20" s="9">
        <f t="shared" si="4"/>
        <v>3.483926180518172</v>
      </c>
      <c r="L20" s="9">
        <f t="shared" si="5"/>
        <v>-0.23189366019296864</v>
      </c>
      <c r="M20" s="9">
        <f t="shared" si="6"/>
        <v>0.38648943365494776</v>
      </c>
    </row>
    <row r="21" spans="1:13" ht="11.25">
      <c r="A21" s="7" t="s">
        <v>15</v>
      </c>
      <c r="B21" s="19">
        <f t="shared" si="0"/>
        <v>9781</v>
      </c>
      <c r="C21" s="2">
        <f t="shared" si="2"/>
        <v>9113</v>
      </c>
      <c r="D21" s="10">
        <v>4035</v>
      </c>
      <c r="E21" s="10">
        <v>5078</v>
      </c>
      <c r="F21" s="2">
        <f t="shared" si="1"/>
        <v>668</v>
      </c>
      <c r="G21" s="10">
        <v>243</v>
      </c>
      <c r="H21" s="10">
        <v>425</v>
      </c>
      <c r="I21" s="9">
        <f t="shared" si="3"/>
        <v>-2.78479440142449</v>
      </c>
      <c r="J21" s="9">
        <f t="shared" si="4"/>
        <v>3.50463097160683</v>
      </c>
      <c r="L21" s="9">
        <f t="shared" si="5"/>
        <v>-0.1677088078181291</v>
      </c>
      <c r="M21" s="9">
        <f t="shared" si="6"/>
        <v>0.29331787375598717</v>
      </c>
    </row>
    <row r="22" spans="1:13" ht="11.25">
      <c r="A22" s="7" t="s">
        <v>16</v>
      </c>
      <c r="B22" s="19">
        <f t="shared" si="0"/>
        <v>8858</v>
      </c>
      <c r="C22" s="2">
        <f t="shared" si="2"/>
        <v>8405</v>
      </c>
      <c r="D22" s="10">
        <v>3641</v>
      </c>
      <c r="E22" s="10">
        <v>4764</v>
      </c>
      <c r="F22" s="2">
        <f t="shared" si="1"/>
        <v>453</v>
      </c>
      <c r="G22" s="10">
        <v>157</v>
      </c>
      <c r="H22" s="10">
        <v>296</v>
      </c>
      <c r="I22" s="9">
        <f t="shared" si="3"/>
        <v>-2.5128714784601156</v>
      </c>
      <c r="J22" s="9">
        <f t="shared" si="4"/>
        <v>3.287920824878877</v>
      </c>
      <c r="L22" s="9">
        <f t="shared" si="5"/>
        <v>-0.10835507336397641</v>
      </c>
      <c r="M22" s="9">
        <f t="shared" si="6"/>
        <v>0.20428727207475808</v>
      </c>
    </row>
    <row r="23" spans="1:13" ht="11.25">
      <c r="A23" s="7" t="s">
        <v>17</v>
      </c>
      <c r="B23" s="19">
        <f t="shared" si="0"/>
        <v>7994</v>
      </c>
      <c r="C23" s="2">
        <f t="shared" si="2"/>
        <v>7668</v>
      </c>
      <c r="D23" s="10">
        <v>3252</v>
      </c>
      <c r="E23" s="10">
        <v>4416</v>
      </c>
      <c r="F23" s="2">
        <f t="shared" si="1"/>
        <v>326</v>
      </c>
      <c r="G23" s="10">
        <v>114</v>
      </c>
      <c r="H23" s="10">
        <v>212</v>
      </c>
      <c r="I23" s="9">
        <f t="shared" si="3"/>
        <v>-2.2443993540105183</v>
      </c>
      <c r="J23" s="9">
        <f t="shared" si="4"/>
        <v>3.047745248250445</v>
      </c>
      <c r="L23" s="9">
        <f t="shared" si="5"/>
        <v>-0.07867820613690008</v>
      </c>
      <c r="M23" s="9">
        <f t="shared" si="6"/>
        <v>0.14631385702651595</v>
      </c>
    </row>
    <row r="24" spans="1:13" ht="11.25">
      <c r="A24" s="7" t="s">
        <v>18</v>
      </c>
      <c r="B24" s="19">
        <f t="shared" si="0"/>
        <v>7528</v>
      </c>
      <c r="C24" s="2">
        <f t="shared" si="2"/>
        <v>7324</v>
      </c>
      <c r="D24" s="10">
        <v>3000</v>
      </c>
      <c r="E24" s="10">
        <v>4324</v>
      </c>
      <c r="F24" s="2">
        <f t="shared" si="1"/>
        <v>204</v>
      </c>
      <c r="G24" s="10">
        <v>71</v>
      </c>
      <c r="H24" s="10">
        <v>133</v>
      </c>
      <c r="I24" s="9">
        <f t="shared" si="3"/>
        <v>-2.0704791088657917</v>
      </c>
      <c r="J24" s="9">
        <f t="shared" si="4"/>
        <v>2.9842505555785612</v>
      </c>
      <c r="L24" s="9">
        <f t="shared" si="5"/>
        <v>-0.049001338909823736</v>
      </c>
      <c r="M24" s="9">
        <f t="shared" si="6"/>
        <v>0.0917912404930501</v>
      </c>
    </row>
    <row r="25" spans="1:13" ht="11.25">
      <c r="A25" s="8" t="s">
        <v>19</v>
      </c>
      <c r="B25" s="19">
        <f t="shared" si="0"/>
        <v>5819</v>
      </c>
      <c r="C25" s="2">
        <f t="shared" si="2"/>
        <v>5642</v>
      </c>
      <c r="D25" s="10">
        <v>2150</v>
      </c>
      <c r="E25" s="10">
        <v>3492</v>
      </c>
      <c r="F25" s="2">
        <f t="shared" si="1"/>
        <v>177</v>
      </c>
      <c r="G25" s="10">
        <v>79</v>
      </c>
      <c r="H25" s="10">
        <v>98</v>
      </c>
      <c r="I25" s="9">
        <f t="shared" si="3"/>
        <v>-1.4838433613538173</v>
      </c>
      <c r="J25" s="9">
        <f t="shared" si="4"/>
        <v>2.410037682719781</v>
      </c>
      <c r="L25" s="9">
        <f t="shared" si="5"/>
        <v>-0.05452261653346584</v>
      </c>
      <c r="M25" s="9">
        <f t="shared" si="6"/>
        <v>0.06763565088961586</v>
      </c>
    </row>
    <row r="26" spans="1:13" ht="11.25">
      <c r="A26" s="8" t="s">
        <v>20</v>
      </c>
      <c r="B26" s="19">
        <f t="shared" si="0"/>
        <v>5327</v>
      </c>
      <c r="C26" s="2">
        <f t="shared" si="2"/>
        <v>5215</v>
      </c>
      <c r="D26" s="10">
        <v>1877</v>
      </c>
      <c r="E26" s="10">
        <v>3338</v>
      </c>
      <c r="F26" s="2">
        <f t="shared" si="1"/>
        <v>112</v>
      </c>
      <c r="G26" s="10">
        <v>51</v>
      </c>
      <c r="H26" s="10">
        <v>61</v>
      </c>
      <c r="I26" s="9">
        <f t="shared" si="3"/>
        <v>-1.2954297624470301</v>
      </c>
      <c r="J26" s="9">
        <f t="shared" si="4"/>
        <v>2.3037530884646706</v>
      </c>
      <c r="L26" s="9">
        <f t="shared" si="5"/>
        <v>-0.03519814485071846</v>
      </c>
      <c r="M26" s="9">
        <f t="shared" si="6"/>
        <v>0.042099741880271095</v>
      </c>
    </row>
    <row r="27" spans="1:13" ht="11.25">
      <c r="A27" s="8" t="s">
        <v>75</v>
      </c>
      <c r="B27" s="19">
        <f t="shared" si="0"/>
        <v>4103</v>
      </c>
      <c r="C27" s="2">
        <f t="shared" si="2"/>
        <v>4037</v>
      </c>
      <c r="D27" s="10">
        <v>1305</v>
      </c>
      <c r="E27" s="10">
        <v>2732</v>
      </c>
      <c r="F27" s="2">
        <f t="shared" si="1"/>
        <v>66</v>
      </c>
      <c r="G27" s="10">
        <v>33</v>
      </c>
      <c r="H27" s="10">
        <v>33</v>
      </c>
      <c r="I27" s="9">
        <f t="shared" si="3"/>
        <v>-0.9006584123566194</v>
      </c>
      <c r="J27" s="9">
        <f t="shared" si="4"/>
        <v>1.8855163084737807</v>
      </c>
      <c r="L27" s="9">
        <f t="shared" si="5"/>
        <v>-0.022775270197523706</v>
      </c>
      <c r="M27" s="9">
        <f t="shared" si="6"/>
        <v>0.022775270197523706</v>
      </c>
    </row>
    <row r="28" spans="1:13" ht="11.25">
      <c r="A28" s="8" t="s">
        <v>76</v>
      </c>
      <c r="B28" s="19">
        <f t="shared" si="0"/>
        <v>2104</v>
      </c>
      <c r="C28" s="2">
        <f t="shared" si="2"/>
        <v>2065</v>
      </c>
      <c r="D28" s="10">
        <v>580</v>
      </c>
      <c r="E28" s="10">
        <v>1485</v>
      </c>
      <c r="F28" s="2">
        <f t="shared" si="1"/>
        <v>39</v>
      </c>
      <c r="G28" s="10">
        <v>10</v>
      </c>
      <c r="H28" s="10">
        <v>29</v>
      </c>
      <c r="I28" s="9">
        <f t="shared" si="3"/>
        <v>-0.40029262771405305</v>
      </c>
      <c r="J28" s="9">
        <f t="shared" si="4"/>
        <v>1.0248871588885666</v>
      </c>
      <c r="L28" s="9">
        <f t="shared" si="5"/>
        <v>-0.006901597029552638</v>
      </c>
      <c r="M28" s="9">
        <f t="shared" si="6"/>
        <v>0.020014631385702652</v>
      </c>
    </row>
    <row r="29" spans="1:13" ht="11.25">
      <c r="A29" s="8" t="s">
        <v>77</v>
      </c>
      <c r="B29" s="19">
        <f t="shared" si="0"/>
        <v>582</v>
      </c>
      <c r="C29" s="2">
        <f t="shared" si="2"/>
        <v>573</v>
      </c>
      <c r="D29" s="10">
        <v>121</v>
      </c>
      <c r="E29" s="10">
        <v>452</v>
      </c>
      <c r="F29" s="2">
        <f t="shared" si="1"/>
        <v>9</v>
      </c>
      <c r="G29" s="10">
        <v>5</v>
      </c>
      <c r="H29" s="10">
        <v>4</v>
      </c>
      <c r="I29" s="9">
        <f t="shared" si="3"/>
        <v>-0.08350932405758693</v>
      </c>
      <c r="J29" s="9">
        <f t="shared" si="4"/>
        <v>0.31195218573577926</v>
      </c>
      <c r="L29" s="9">
        <f t="shared" si="5"/>
        <v>-0.003450798514776319</v>
      </c>
      <c r="M29" s="9">
        <f t="shared" si="6"/>
        <v>0.0027606388118210554</v>
      </c>
    </row>
    <row r="30" spans="1:13" ht="11.25">
      <c r="A30" s="8" t="s">
        <v>78</v>
      </c>
      <c r="B30" s="19">
        <f t="shared" si="0"/>
        <v>100</v>
      </c>
      <c r="C30" s="2">
        <f t="shared" si="2"/>
        <v>99</v>
      </c>
      <c r="D30" s="1">
        <v>19</v>
      </c>
      <c r="E30" s="1">
        <v>80</v>
      </c>
      <c r="F30" s="2">
        <f t="shared" si="1"/>
        <v>1</v>
      </c>
      <c r="G30" s="10">
        <v>1</v>
      </c>
      <c r="H30" s="10">
        <v>0</v>
      </c>
      <c r="I30" s="9">
        <f t="shared" si="3"/>
        <v>-0.013113034356150013</v>
      </c>
      <c r="J30" s="9">
        <f t="shared" si="4"/>
        <v>0.0552127762364211</v>
      </c>
      <c r="L30" s="9">
        <f t="shared" si="5"/>
        <v>-0.0006901597029552639</v>
      </c>
      <c r="M30" s="9">
        <f t="shared" si="6"/>
        <v>0</v>
      </c>
    </row>
    <row r="31" spans="1:8" ht="11.25">
      <c r="A31" s="8" t="s">
        <v>87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91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85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84</v>
      </c>
      <c r="F65" s="15" t="s">
        <v>52</v>
      </c>
    </row>
    <row r="67" spans="1:6" ht="11.25">
      <c r="A67" s="1" t="s">
        <v>83</v>
      </c>
      <c r="E67" s="9">
        <f>+F8*100/B8</f>
        <v>9.085952489406049</v>
      </c>
      <c r="F67" s="9">
        <f>+E67*100/MM!E67</f>
        <v>69.25282034570819</v>
      </c>
    </row>
    <row r="68" spans="1:6" ht="11.25">
      <c r="A68" s="1" t="s">
        <v>45</v>
      </c>
      <c r="E68" s="9">
        <f>+(SUM(B10:B12)*100/B$8)</f>
        <v>13.092329565061355</v>
      </c>
      <c r="F68" s="9">
        <f>+E68*100/MM!E68</f>
        <v>96.9032823121248</v>
      </c>
    </row>
    <row r="69" spans="1:6" ht="11.25">
      <c r="A69" s="1" t="s">
        <v>46</v>
      </c>
      <c r="E69" s="9">
        <f>+(SUM(B23:B30)*100/B$8)</f>
        <v>23.159689152069788</v>
      </c>
      <c r="F69" s="9">
        <f>+E69*100/MM!E69</f>
        <v>113.60691956586524</v>
      </c>
    </row>
    <row r="70" spans="1:6" ht="11.25">
      <c r="A70" s="1" t="s">
        <v>47</v>
      </c>
      <c r="E70" s="9">
        <f>+(SUM(B26:B30)*100/B$8)</f>
        <v>8.430990931301503</v>
      </c>
      <c r="F70" s="9">
        <f>+E70*100/MM!E70</f>
        <v>114.26375656195826</v>
      </c>
    </row>
    <row r="71" spans="1:6" ht="11.25">
      <c r="A71" s="1" t="s">
        <v>48</v>
      </c>
      <c r="E71" s="9">
        <f>SUM(B10:B12)*100/SUM(B23:B30)</f>
        <v>56.5306791429508</v>
      </c>
      <c r="F71" s="9">
        <f>+E71*100/MM!E71</f>
        <v>85.29698955171806</v>
      </c>
    </row>
    <row r="72" spans="1:6" ht="11.25">
      <c r="A72" s="1" t="s">
        <v>49</v>
      </c>
      <c r="E72" s="9">
        <f>+B10*100/B11</f>
        <v>108.32937450514648</v>
      </c>
      <c r="F72" s="9">
        <f>+E72*100/MM!E72</f>
        <v>111.43840116382799</v>
      </c>
    </row>
    <row r="74" ht="11.25">
      <c r="A74" s="1" t="s">
        <v>50</v>
      </c>
    </row>
    <row r="75" ht="11.25">
      <c r="A75" s="1" t="s">
        <v>51</v>
      </c>
    </row>
    <row r="77" ht="11.25">
      <c r="A77" s="1" t="s">
        <v>90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0">
      <selection activeCell="O18" sqref="O18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29</v>
      </c>
    </row>
    <row r="2" spans="1:7" ht="12" thickBot="1">
      <c r="A2" s="11" t="s">
        <v>79</v>
      </c>
      <c r="B2" s="11"/>
      <c r="G2" s="21" t="s">
        <v>86</v>
      </c>
    </row>
    <row r="3" spans="1:9" ht="11.25">
      <c r="A3" s="11" t="s">
        <v>92</v>
      </c>
      <c r="B3" s="11"/>
      <c r="I3" s="36" t="s">
        <v>89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155967</v>
      </c>
      <c r="C8" s="2">
        <f>+D8+E8</f>
        <v>127810</v>
      </c>
      <c r="D8" s="2">
        <f>SUM(D10:D31)</f>
        <v>58424</v>
      </c>
      <c r="E8" s="2">
        <f>SUM(E10:E31)</f>
        <v>69386</v>
      </c>
      <c r="F8" s="2">
        <f>+G8+H8</f>
        <v>28157</v>
      </c>
      <c r="G8" s="2">
        <f>SUM(G10:G31)</f>
        <v>12301</v>
      </c>
      <c r="H8" s="2">
        <f>SUM(H10:H31)</f>
        <v>15856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6472</v>
      </c>
      <c r="C10" s="2">
        <f>+D10+E10</f>
        <v>5221</v>
      </c>
      <c r="D10" s="10">
        <v>2616</v>
      </c>
      <c r="E10" s="10">
        <v>2605</v>
      </c>
      <c r="F10" s="2">
        <f aca="true" t="shared" si="1" ref="F10:F31">+G10+H10</f>
        <v>1251</v>
      </c>
      <c r="G10" s="10">
        <v>634</v>
      </c>
      <c r="H10" s="10">
        <v>617</v>
      </c>
      <c r="I10" s="9">
        <f>-D10/$B$8*100</f>
        <v>-1.6772778857065918</v>
      </c>
      <c r="J10" s="9">
        <f>E10/$B$8*100</f>
        <v>1.6702251117223517</v>
      </c>
      <c r="L10" s="9">
        <f>-G10/$B$8*100</f>
        <v>-0.4064962460007566</v>
      </c>
      <c r="M10" s="9">
        <f>H10/$B$8*100</f>
        <v>0.3955965043887489</v>
      </c>
    </row>
    <row r="11" spans="1:13" ht="11.25">
      <c r="A11" s="7" t="s">
        <v>6</v>
      </c>
      <c r="B11" s="19">
        <f t="shared" si="0"/>
        <v>5731</v>
      </c>
      <c r="C11" s="2">
        <f aca="true" t="shared" si="2" ref="C11:C31">+D11+E11</f>
        <v>4874</v>
      </c>
      <c r="D11" s="10">
        <v>2566</v>
      </c>
      <c r="E11" s="10">
        <v>2308</v>
      </c>
      <c r="F11" s="2">
        <f t="shared" si="1"/>
        <v>857</v>
      </c>
      <c r="G11" s="10">
        <v>456</v>
      </c>
      <c r="H11" s="10">
        <v>401</v>
      </c>
      <c r="I11" s="9">
        <f aca="true" t="shared" si="3" ref="I11:I30">-D11/$B$8*100</f>
        <v>-1.6452198221418635</v>
      </c>
      <c r="J11" s="9">
        <f aca="true" t="shared" si="4" ref="J11:J30">E11/$B$8*100</f>
        <v>1.4798002141478646</v>
      </c>
      <c r="L11" s="9">
        <f aca="true" t="shared" si="5" ref="L11:L30">-G11/$B$8*100</f>
        <v>-0.29236953971032337</v>
      </c>
      <c r="M11" s="9">
        <f aca="true" t="shared" si="6" ref="M11:M30">H11/$B$8*100</f>
        <v>0.257105669789122</v>
      </c>
    </row>
    <row r="12" spans="1:13" ht="11.25">
      <c r="A12" s="7" t="s">
        <v>7</v>
      </c>
      <c r="B12" s="19">
        <f t="shared" si="0"/>
        <v>5353</v>
      </c>
      <c r="C12" s="2">
        <f t="shared" si="2"/>
        <v>4621</v>
      </c>
      <c r="D12" s="10">
        <v>2339</v>
      </c>
      <c r="E12" s="10">
        <v>2282</v>
      </c>
      <c r="F12" s="2">
        <f t="shared" si="1"/>
        <v>732</v>
      </c>
      <c r="G12" s="10">
        <v>387</v>
      </c>
      <c r="H12" s="10">
        <v>345</v>
      </c>
      <c r="I12" s="9">
        <f t="shared" si="3"/>
        <v>-1.4996762135579962</v>
      </c>
      <c r="J12" s="9">
        <f t="shared" si="4"/>
        <v>1.463130021094206</v>
      </c>
      <c r="L12" s="9">
        <f t="shared" si="5"/>
        <v>-0.2481294119909981</v>
      </c>
      <c r="M12" s="9">
        <f t="shared" si="6"/>
        <v>0.22120063859662623</v>
      </c>
    </row>
    <row r="13" spans="1:13" ht="11.25">
      <c r="A13" s="7" t="s">
        <v>4</v>
      </c>
      <c r="B13" s="19">
        <f t="shared" si="0"/>
        <v>5887</v>
      </c>
      <c r="C13" s="2">
        <f t="shared" si="2"/>
        <v>4800</v>
      </c>
      <c r="D13" s="10">
        <v>2480</v>
      </c>
      <c r="E13" s="10">
        <v>2320</v>
      </c>
      <c r="F13" s="2">
        <f t="shared" si="1"/>
        <v>1087</v>
      </c>
      <c r="G13" s="10">
        <v>530</v>
      </c>
      <c r="H13" s="10">
        <v>557</v>
      </c>
      <c r="I13" s="9">
        <f t="shared" si="3"/>
        <v>-1.5900799528105303</v>
      </c>
      <c r="J13" s="9">
        <f t="shared" si="4"/>
        <v>1.4874941494033995</v>
      </c>
      <c r="L13" s="9">
        <f t="shared" si="5"/>
        <v>-0.3398154737861214</v>
      </c>
      <c r="M13" s="9">
        <f t="shared" si="6"/>
        <v>0.35712682811107477</v>
      </c>
    </row>
    <row r="14" spans="1:13" ht="11.25">
      <c r="A14" s="7" t="s">
        <v>8</v>
      </c>
      <c r="B14" s="19">
        <f t="shared" si="0"/>
        <v>7611</v>
      </c>
      <c r="C14" s="2">
        <f t="shared" si="2"/>
        <v>5310</v>
      </c>
      <c r="D14" s="10">
        <v>2711</v>
      </c>
      <c r="E14" s="10">
        <v>2599</v>
      </c>
      <c r="F14" s="2">
        <f t="shared" si="1"/>
        <v>2301</v>
      </c>
      <c r="G14" s="10">
        <v>929</v>
      </c>
      <c r="H14" s="10">
        <v>1372</v>
      </c>
      <c r="I14" s="9">
        <f t="shared" si="3"/>
        <v>-1.7381882064795757</v>
      </c>
      <c r="J14" s="9">
        <f t="shared" si="4"/>
        <v>1.6663781440945842</v>
      </c>
      <c r="L14" s="9">
        <f t="shared" si="5"/>
        <v>-0.5956388210326543</v>
      </c>
      <c r="M14" s="9">
        <f t="shared" si="6"/>
        <v>0.8796732642161483</v>
      </c>
    </row>
    <row r="15" spans="1:13" ht="11.25">
      <c r="A15" s="7" t="s">
        <v>9</v>
      </c>
      <c r="B15" s="19">
        <f t="shared" si="0"/>
        <v>11892</v>
      </c>
      <c r="C15" s="2">
        <f t="shared" si="2"/>
        <v>8106</v>
      </c>
      <c r="D15" s="10">
        <v>3969</v>
      </c>
      <c r="E15" s="10">
        <v>4137</v>
      </c>
      <c r="F15" s="2">
        <f t="shared" si="1"/>
        <v>3786</v>
      </c>
      <c r="G15" s="10">
        <v>1474</v>
      </c>
      <c r="H15" s="10">
        <v>2312</v>
      </c>
      <c r="I15" s="9">
        <f t="shared" si="3"/>
        <v>-2.5447690857681433</v>
      </c>
      <c r="J15" s="9">
        <f t="shared" si="4"/>
        <v>2.6524841793456306</v>
      </c>
      <c r="L15" s="9">
        <f t="shared" si="5"/>
        <v>-0.9450717138881943</v>
      </c>
      <c r="M15" s="9">
        <f t="shared" si="6"/>
        <v>1.482364859233043</v>
      </c>
    </row>
    <row r="16" spans="1:13" ht="11.25">
      <c r="A16" s="7" t="s">
        <v>10</v>
      </c>
      <c r="B16" s="19">
        <f t="shared" si="0"/>
        <v>14211</v>
      </c>
      <c r="C16" s="2">
        <f t="shared" si="2"/>
        <v>9799</v>
      </c>
      <c r="D16" s="10">
        <v>4952</v>
      </c>
      <c r="E16" s="10">
        <v>4847</v>
      </c>
      <c r="F16" s="2">
        <f t="shared" si="1"/>
        <v>4412</v>
      </c>
      <c r="G16" s="10">
        <v>1782</v>
      </c>
      <c r="H16" s="10">
        <v>2630</v>
      </c>
      <c r="I16" s="9">
        <f t="shared" si="3"/>
        <v>-3.1750306154507046</v>
      </c>
      <c r="J16" s="9">
        <f t="shared" si="4"/>
        <v>3.1077086819647746</v>
      </c>
      <c r="L16" s="9">
        <f t="shared" si="5"/>
        <v>-1.1425493854469215</v>
      </c>
      <c r="M16" s="9">
        <f t="shared" si="6"/>
        <v>1.6862541435047156</v>
      </c>
    </row>
    <row r="17" spans="1:13" ht="11.25">
      <c r="A17" s="7" t="s">
        <v>11</v>
      </c>
      <c r="B17" s="19">
        <f t="shared" si="0"/>
        <v>13767</v>
      </c>
      <c r="C17" s="2">
        <f t="shared" si="2"/>
        <v>9786</v>
      </c>
      <c r="D17" s="10">
        <v>4870</v>
      </c>
      <c r="E17" s="10">
        <v>4916</v>
      </c>
      <c r="F17" s="2">
        <f t="shared" si="1"/>
        <v>3981</v>
      </c>
      <c r="G17" s="10">
        <v>1817</v>
      </c>
      <c r="H17" s="10">
        <v>2164</v>
      </c>
      <c r="I17" s="9">
        <f t="shared" si="3"/>
        <v>-3.1224553912045496</v>
      </c>
      <c r="J17" s="9">
        <f t="shared" si="4"/>
        <v>3.1519488096840997</v>
      </c>
      <c r="L17" s="9">
        <f t="shared" si="5"/>
        <v>-1.1649900299422316</v>
      </c>
      <c r="M17" s="9">
        <f t="shared" si="6"/>
        <v>1.3874729910814467</v>
      </c>
    </row>
    <row r="18" spans="1:13" ht="11.25">
      <c r="A18" s="7" t="s">
        <v>12</v>
      </c>
      <c r="B18" s="19">
        <f t="shared" si="0"/>
        <v>12778</v>
      </c>
      <c r="C18" s="2">
        <f t="shared" si="2"/>
        <v>9779</v>
      </c>
      <c r="D18" s="10">
        <v>4719</v>
      </c>
      <c r="E18" s="10">
        <v>5060</v>
      </c>
      <c r="F18" s="2">
        <f t="shared" si="1"/>
        <v>2999</v>
      </c>
      <c r="G18" s="10">
        <v>1409</v>
      </c>
      <c r="H18" s="10">
        <v>1590</v>
      </c>
      <c r="I18" s="9">
        <f t="shared" si="3"/>
        <v>-3.02564003923907</v>
      </c>
      <c r="J18" s="9">
        <f t="shared" si="4"/>
        <v>3.2442760327505176</v>
      </c>
      <c r="L18" s="9">
        <f t="shared" si="5"/>
        <v>-0.9033962312540474</v>
      </c>
      <c r="M18" s="9">
        <f t="shared" si="6"/>
        <v>1.0194464213583643</v>
      </c>
    </row>
    <row r="19" spans="1:13" ht="11.25">
      <c r="A19" s="7" t="s">
        <v>13</v>
      </c>
      <c r="B19" s="19">
        <f t="shared" si="0"/>
        <v>11606</v>
      </c>
      <c r="C19" s="2">
        <f t="shared" si="2"/>
        <v>9306</v>
      </c>
      <c r="D19" s="10">
        <v>4453</v>
      </c>
      <c r="E19" s="10">
        <v>4853</v>
      </c>
      <c r="F19" s="2">
        <f t="shared" si="1"/>
        <v>2300</v>
      </c>
      <c r="G19" s="10">
        <v>1014</v>
      </c>
      <c r="H19" s="10">
        <v>1286</v>
      </c>
      <c r="I19" s="9">
        <f t="shared" si="3"/>
        <v>-2.855091141074715</v>
      </c>
      <c r="J19" s="9">
        <f t="shared" si="4"/>
        <v>3.111555649592542</v>
      </c>
      <c r="L19" s="9">
        <f t="shared" si="5"/>
        <v>-0.6501375290926927</v>
      </c>
      <c r="M19" s="9">
        <f t="shared" si="6"/>
        <v>0.8245333948848154</v>
      </c>
    </row>
    <row r="20" spans="1:13" ht="11.25">
      <c r="A20" s="7" t="s">
        <v>14</v>
      </c>
      <c r="B20" s="19">
        <f t="shared" si="0"/>
        <v>11289</v>
      </c>
      <c r="C20" s="2">
        <f t="shared" si="2"/>
        <v>9643</v>
      </c>
      <c r="D20" s="10">
        <v>4348</v>
      </c>
      <c r="E20" s="10">
        <v>5295</v>
      </c>
      <c r="F20" s="2">
        <f t="shared" si="1"/>
        <v>1646</v>
      </c>
      <c r="G20" s="10">
        <v>747</v>
      </c>
      <c r="H20" s="10">
        <v>899</v>
      </c>
      <c r="I20" s="9">
        <f t="shared" si="3"/>
        <v>-2.7877692075887848</v>
      </c>
      <c r="J20" s="9">
        <f t="shared" si="4"/>
        <v>3.394948931504741</v>
      </c>
      <c r="L20" s="9">
        <f t="shared" si="5"/>
        <v>-0.4789474696570428</v>
      </c>
      <c r="M20" s="9">
        <f t="shared" si="6"/>
        <v>0.5764039828938172</v>
      </c>
    </row>
    <row r="21" spans="1:13" ht="11.25">
      <c r="A21" s="7" t="s">
        <v>15</v>
      </c>
      <c r="B21" s="19">
        <f t="shared" si="0"/>
        <v>10220</v>
      </c>
      <c r="C21" s="2">
        <f t="shared" si="2"/>
        <v>9129</v>
      </c>
      <c r="D21" s="10">
        <v>4110</v>
      </c>
      <c r="E21" s="10">
        <v>5019</v>
      </c>
      <c r="F21" s="2">
        <f t="shared" si="1"/>
        <v>1091</v>
      </c>
      <c r="G21" s="10">
        <v>473</v>
      </c>
      <c r="H21" s="10">
        <v>618</v>
      </c>
      <c r="I21" s="9">
        <f t="shared" si="3"/>
        <v>-2.6351728250206774</v>
      </c>
      <c r="J21" s="9">
        <f t="shared" si="4"/>
        <v>3.2179884206274405</v>
      </c>
      <c r="L21" s="9">
        <f t="shared" si="5"/>
        <v>-0.303269281322331</v>
      </c>
      <c r="M21" s="9">
        <f t="shared" si="6"/>
        <v>0.3962376656600435</v>
      </c>
    </row>
    <row r="22" spans="1:13" ht="11.25">
      <c r="A22" s="7" t="s">
        <v>16</v>
      </c>
      <c r="B22" s="19">
        <f t="shared" si="0"/>
        <v>8622</v>
      </c>
      <c r="C22" s="2">
        <f t="shared" si="2"/>
        <v>7873</v>
      </c>
      <c r="D22" s="10">
        <v>3349</v>
      </c>
      <c r="E22" s="10">
        <v>4524</v>
      </c>
      <c r="F22" s="2">
        <f t="shared" si="1"/>
        <v>749</v>
      </c>
      <c r="G22" s="10">
        <v>302</v>
      </c>
      <c r="H22" s="10">
        <v>447</v>
      </c>
      <c r="I22" s="9">
        <f t="shared" si="3"/>
        <v>-2.1472490975655107</v>
      </c>
      <c r="J22" s="9">
        <f t="shared" si="4"/>
        <v>2.900613591336629</v>
      </c>
      <c r="L22" s="9">
        <f t="shared" si="5"/>
        <v>-0.19363070393095977</v>
      </c>
      <c r="M22" s="9">
        <f t="shared" si="6"/>
        <v>0.2865990882686722</v>
      </c>
    </row>
    <row r="23" spans="1:13" ht="11.25">
      <c r="A23" s="7" t="s">
        <v>17</v>
      </c>
      <c r="B23" s="19">
        <f t="shared" si="0"/>
        <v>7175</v>
      </c>
      <c r="C23" s="2">
        <f t="shared" si="2"/>
        <v>6737</v>
      </c>
      <c r="D23" s="10">
        <v>2805</v>
      </c>
      <c r="E23" s="10">
        <v>3932</v>
      </c>
      <c r="F23" s="2">
        <f t="shared" si="1"/>
        <v>438</v>
      </c>
      <c r="G23" s="10">
        <v>170</v>
      </c>
      <c r="H23" s="10">
        <v>268</v>
      </c>
      <c r="I23" s="9">
        <f t="shared" si="3"/>
        <v>-1.7984573659812653</v>
      </c>
      <c r="J23" s="9">
        <f t="shared" si="4"/>
        <v>2.521046118730244</v>
      </c>
      <c r="L23" s="9">
        <f t="shared" si="5"/>
        <v>-0.10899741612007668</v>
      </c>
      <c r="M23" s="9">
        <f t="shared" si="6"/>
        <v>0.1718312207069444</v>
      </c>
    </row>
    <row r="24" spans="1:13" ht="11.25">
      <c r="A24" s="7" t="s">
        <v>18</v>
      </c>
      <c r="B24" s="19">
        <f t="shared" si="0"/>
        <v>6289</v>
      </c>
      <c r="C24" s="2">
        <f t="shared" si="2"/>
        <v>6046</v>
      </c>
      <c r="D24" s="10">
        <v>2402</v>
      </c>
      <c r="E24" s="10">
        <v>3644</v>
      </c>
      <c r="F24" s="2">
        <f t="shared" si="1"/>
        <v>243</v>
      </c>
      <c r="G24" s="10">
        <v>81</v>
      </c>
      <c r="H24" s="10">
        <v>162</v>
      </c>
      <c r="I24" s="9">
        <f t="shared" si="3"/>
        <v>-1.540069373649554</v>
      </c>
      <c r="J24" s="9">
        <f t="shared" si="4"/>
        <v>2.3363916725974083</v>
      </c>
      <c r="L24" s="9">
        <f t="shared" si="5"/>
        <v>-0.05193406297486007</v>
      </c>
      <c r="M24" s="9">
        <f t="shared" si="6"/>
        <v>0.10386812594972014</v>
      </c>
    </row>
    <row r="25" spans="1:13" ht="11.25">
      <c r="A25" s="8" t="s">
        <v>19</v>
      </c>
      <c r="B25" s="19">
        <f t="shared" si="0"/>
        <v>5056</v>
      </c>
      <c r="C25" s="2">
        <f t="shared" si="2"/>
        <v>4909</v>
      </c>
      <c r="D25" s="10">
        <v>1908</v>
      </c>
      <c r="E25" s="10">
        <v>3001</v>
      </c>
      <c r="F25" s="2">
        <f t="shared" si="1"/>
        <v>147</v>
      </c>
      <c r="G25" s="10">
        <v>47</v>
      </c>
      <c r="H25" s="10">
        <v>100</v>
      </c>
      <c r="I25" s="9">
        <f t="shared" si="3"/>
        <v>-1.2233357056300371</v>
      </c>
      <c r="J25" s="9">
        <f t="shared" si="4"/>
        <v>1.924124975155001</v>
      </c>
      <c r="L25" s="9">
        <f t="shared" si="5"/>
        <v>-0.030134579750844732</v>
      </c>
      <c r="M25" s="9">
        <f t="shared" si="6"/>
        <v>0.06411612712945687</v>
      </c>
    </row>
    <row r="26" spans="1:13" ht="11.25">
      <c r="A26" s="8" t="s">
        <v>20</v>
      </c>
      <c r="B26" s="19">
        <f t="shared" si="0"/>
        <v>5275</v>
      </c>
      <c r="C26" s="2">
        <f t="shared" si="2"/>
        <v>5197</v>
      </c>
      <c r="D26" s="10">
        <v>1836</v>
      </c>
      <c r="E26" s="10">
        <v>3361</v>
      </c>
      <c r="F26" s="2">
        <f t="shared" si="1"/>
        <v>78</v>
      </c>
      <c r="G26" s="10">
        <v>30</v>
      </c>
      <c r="H26" s="10">
        <v>48</v>
      </c>
      <c r="I26" s="9">
        <f t="shared" si="3"/>
        <v>-1.1771720940968282</v>
      </c>
      <c r="J26" s="9">
        <f t="shared" si="4"/>
        <v>2.1549430328210453</v>
      </c>
      <c r="L26" s="9">
        <f t="shared" si="5"/>
        <v>-0.019234838138837064</v>
      </c>
      <c r="M26" s="9">
        <f t="shared" si="6"/>
        <v>0.030775741022139296</v>
      </c>
    </row>
    <row r="27" spans="1:13" ht="11.25">
      <c r="A27" s="8" t="s">
        <v>75</v>
      </c>
      <c r="B27" s="19">
        <f t="shared" si="0"/>
        <v>4139</v>
      </c>
      <c r="C27" s="2">
        <f t="shared" si="2"/>
        <v>4098</v>
      </c>
      <c r="D27" s="10">
        <v>1289</v>
      </c>
      <c r="E27" s="10">
        <v>2809</v>
      </c>
      <c r="F27" s="2">
        <f t="shared" si="1"/>
        <v>41</v>
      </c>
      <c r="G27" s="10">
        <v>11</v>
      </c>
      <c r="H27" s="10">
        <v>30</v>
      </c>
      <c r="I27" s="9">
        <f t="shared" si="3"/>
        <v>-0.8264568786986991</v>
      </c>
      <c r="J27" s="9">
        <f t="shared" si="4"/>
        <v>1.8010220110664437</v>
      </c>
      <c r="L27" s="9">
        <f t="shared" si="5"/>
        <v>-0.007052773984240256</v>
      </c>
      <c r="M27" s="9">
        <f t="shared" si="6"/>
        <v>0.019234838138837064</v>
      </c>
    </row>
    <row r="28" spans="1:13" ht="11.25">
      <c r="A28" s="8" t="s">
        <v>76</v>
      </c>
      <c r="B28" s="19">
        <f t="shared" si="0"/>
        <v>2037</v>
      </c>
      <c r="C28" s="2">
        <f t="shared" si="2"/>
        <v>2025</v>
      </c>
      <c r="D28" s="10">
        <v>581</v>
      </c>
      <c r="E28" s="10">
        <v>1444</v>
      </c>
      <c r="F28" s="2">
        <f t="shared" si="1"/>
        <v>12</v>
      </c>
      <c r="G28" s="10">
        <v>6</v>
      </c>
      <c r="H28" s="10">
        <v>6</v>
      </c>
      <c r="I28" s="9">
        <f t="shared" si="3"/>
        <v>-0.3725146986221444</v>
      </c>
      <c r="J28" s="9">
        <f t="shared" si="4"/>
        <v>0.9258368757493572</v>
      </c>
      <c r="L28" s="9">
        <f t="shared" si="5"/>
        <v>-0.003846967627767412</v>
      </c>
      <c r="M28" s="9">
        <f t="shared" si="6"/>
        <v>0.003846967627767412</v>
      </c>
    </row>
    <row r="29" spans="1:13" ht="11.25">
      <c r="A29" s="8" t="s">
        <v>77</v>
      </c>
      <c r="B29" s="19">
        <f t="shared" si="0"/>
        <v>500</v>
      </c>
      <c r="C29" s="2">
        <f t="shared" si="2"/>
        <v>494</v>
      </c>
      <c r="D29" s="10">
        <v>112</v>
      </c>
      <c r="E29" s="10">
        <v>382</v>
      </c>
      <c r="F29" s="2">
        <f t="shared" si="1"/>
        <v>6</v>
      </c>
      <c r="G29" s="10">
        <v>2</v>
      </c>
      <c r="H29" s="10">
        <v>4</v>
      </c>
      <c r="I29" s="9">
        <f t="shared" si="3"/>
        <v>-0.0718100623849917</v>
      </c>
      <c r="J29" s="9">
        <f t="shared" si="4"/>
        <v>0.24492360563452528</v>
      </c>
      <c r="L29" s="9">
        <f t="shared" si="5"/>
        <v>-0.0012823225425891375</v>
      </c>
      <c r="M29" s="9">
        <f t="shared" si="6"/>
        <v>0.002564645085178275</v>
      </c>
    </row>
    <row r="30" spans="1:13" ht="11.25">
      <c r="A30" s="8" t="s">
        <v>78</v>
      </c>
      <c r="B30" s="19">
        <f t="shared" si="0"/>
        <v>57</v>
      </c>
      <c r="C30" s="2">
        <f t="shared" si="2"/>
        <v>57</v>
      </c>
      <c r="D30" s="1">
        <v>9</v>
      </c>
      <c r="E30" s="1">
        <v>48</v>
      </c>
      <c r="F30" s="2">
        <f t="shared" si="1"/>
        <v>0</v>
      </c>
      <c r="G30" s="10">
        <v>0</v>
      </c>
      <c r="H30" s="10">
        <v>0</v>
      </c>
      <c r="I30" s="9">
        <f t="shared" si="3"/>
        <v>-0.005770451441651119</v>
      </c>
      <c r="J30" s="9">
        <f t="shared" si="4"/>
        <v>0.030775741022139296</v>
      </c>
      <c r="L30" s="9">
        <f t="shared" si="5"/>
        <v>0</v>
      </c>
      <c r="M30" s="9">
        <f t="shared" si="6"/>
        <v>0</v>
      </c>
    </row>
    <row r="31" spans="1:8" ht="11.25">
      <c r="A31" s="8" t="s">
        <v>87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91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85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84</v>
      </c>
      <c r="F65" s="15" t="s">
        <v>52</v>
      </c>
    </row>
    <row r="67" spans="1:6" ht="11.25">
      <c r="A67" s="1" t="s">
        <v>83</v>
      </c>
      <c r="E67" s="9">
        <f>+F8*100/B8</f>
        <v>18.05317791584117</v>
      </c>
      <c r="F67" s="9">
        <f>+E67*100/MM!E67</f>
        <v>137.60070706209288</v>
      </c>
    </row>
    <row r="68" spans="1:6" ht="11.25">
      <c r="A68" s="1" t="s">
        <v>45</v>
      </c>
      <c r="E68" s="9">
        <f>+(SUM(B10:B12)*100/B$8)</f>
        <v>11.25622727884745</v>
      </c>
      <c r="F68" s="9">
        <f>+E68*100/MM!E68</f>
        <v>83.31331443736714</v>
      </c>
    </row>
    <row r="69" spans="1:6" ht="11.25">
      <c r="A69" s="1" t="s">
        <v>46</v>
      </c>
      <c r="E69" s="9">
        <f>+(SUM(B23:B30)*100/B$8)</f>
        <v>19.573371290080594</v>
      </c>
      <c r="F69" s="9">
        <f>+E69*100/MM!E69</f>
        <v>96.01469187190158</v>
      </c>
    </row>
    <row r="70" spans="1:6" ht="11.25">
      <c r="A70" s="1" t="s">
        <v>47</v>
      </c>
      <c r="E70" s="9">
        <f>+(SUM(B26:B30)*100/B$8)</f>
        <v>7.699064545705181</v>
      </c>
      <c r="F70" s="9">
        <f>+E70*100/MM!E70</f>
        <v>104.34408531257385</v>
      </c>
    </row>
    <row r="71" spans="1:6" ht="11.25">
      <c r="A71" s="1" t="s">
        <v>48</v>
      </c>
      <c r="E71" s="9">
        <f>SUM(B10:B12)*100/SUM(B23:B30)</f>
        <v>57.507861635220124</v>
      </c>
      <c r="F71" s="9">
        <f>+E71*100/MM!E71</f>
        <v>86.77142301151157</v>
      </c>
    </row>
    <row r="72" spans="1:6" ht="11.25">
      <c r="A72" s="1" t="s">
        <v>49</v>
      </c>
      <c r="E72" s="9">
        <f>+B10*100/B11</f>
        <v>112.92968068399931</v>
      </c>
      <c r="F72" s="9">
        <f>+E72*100/MM!E72</f>
        <v>116.17073500935466</v>
      </c>
    </row>
    <row r="74" ht="11.25">
      <c r="A74" s="1" t="s">
        <v>50</v>
      </c>
    </row>
    <row r="75" ht="11.25">
      <c r="A75" s="1" t="s">
        <v>51</v>
      </c>
    </row>
    <row r="77" ht="11.25">
      <c r="A77" s="1" t="s">
        <v>90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4">
      <selection activeCell="D10" sqref="D10"/>
    </sheetView>
  </sheetViews>
  <sheetFormatPr defaultColWidth="11.421875" defaultRowHeight="12.75"/>
  <cols>
    <col min="1" max="3" width="11.421875" style="1" customWidth="1"/>
    <col min="4" max="5" width="10.421875" style="1" customWidth="1"/>
    <col min="6" max="6" width="11.421875" style="1" customWidth="1"/>
    <col min="7" max="8" width="9.00390625" style="1" customWidth="1"/>
    <col min="9" max="13" width="0.13671875" style="1" customWidth="1"/>
    <col min="14" max="14" width="9.7109375" style="1" customWidth="1"/>
    <col min="15" max="16384" width="11.421875" style="1" customWidth="1"/>
  </cols>
  <sheetData>
    <row r="1" spans="1:6" ht="12" thickBot="1">
      <c r="A1" s="11" t="s">
        <v>21</v>
      </c>
      <c r="B1" s="11"/>
      <c r="E1" s="11" t="s">
        <v>22</v>
      </c>
      <c r="F1" s="11" t="s">
        <v>30</v>
      </c>
    </row>
    <row r="2" spans="1:7" ht="12" thickBot="1">
      <c r="A2" s="11" t="s">
        <v>79</v>
      </c>
      <c r="B2" s="11"/>
      <c r="G2" s="21" t="s">
        <v>86</v>
      </c>
    </row>
    <row r="3" spans="1:9" ht="11.25">
      <c r="A3" s="11" t="s">
        <v>92</v>
      </c>
      <c r="B3" s="11"/>
      <c r="I3" s="36" t="s">
        <v>89</v>
      </c>
    </row>
    <row r="4" spans="1:2" ht="12" thickBot="1">
      <c r="A4" s="11"/>
      <c r="B4" s="11"/>
    </row>
    <row r="5" spans="1:8" ht="12" thickBot="1">
      <c r="A5" s="38" t="s">
        <v>23</v>
      </c>
      <c r="B5" s="41" t="s">
        <v>82</v>
      </c>
      <c r="C5" s="40" t="s">
        <v>80</v>
      </c>
      <c r="D5" s="40"/>
      <c r="E5" s="40"/>
      <c r="F5" s="40" t="s">
        <v>81</v>
      </c>
      <c r="G5" s="40"/>
      <c r="H5" s="40"/>
    </row>
    <row r="6" spans="1:8" ht="18" customHeight="1" thickBot="1">
      <c r="A6" s="39"/>
      <c r="B6" s="42"/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</row>
    <row r="8" spans="1:8" ht="11.25">
      <c r="A8" s="5" t="s">
        <v>0</v>
      </c>
      <c r="B8" s="19">
        <f>+C8+F8</f>
        <v>138418</v>
      </c>
      <c r="C8" s="2">
        <f>+D8+E8</f>
        <v>123605</v>
      </c>
      <c r="D8" s="2">
        <f>SUM(D10:D31)</f>
        <v>54457</v>
      </c>
      <c r="E8" s="2">
        <f>SUM(E10:E31)</f>
        <v>69148</v>
      </c>
      <c r="F8" s="2">
        <f>+G8+H8</f>
        <v>14813</v>
      </c>
      <c r="G8" s="2">
        <f>SUM(G10:G31)</f>
        <v>6368</v>
      </c>
      <c r="H8" s="2">
        <f>SUM(H10:H31)</f>
        <v>8445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3" ht="11.25">
      <c r="A10" s="7" t="s">
        <v>5</v>
      </c>
      <c r="B10" s="19">
        <f aca="true" t="shared" si="0" ref="B10:B31">+C10+F10</f>
        <v>5219</v>
      </c>
      <c r="C10" s="2">
        <f>+D10+E10</f>
        <v>4731</v>
      </c>
      <c r="D10" s="10">
        <v>2440</v>
      </c>
      <c r="E10" s="10">
        <v>2291</v>
      </c>
      <c r="F10" s="2">
        <f aca="true" t="shared" si="1" ref="F10:F31">+G10+H10</f>
        <v>488</v>
      </c>
      <c r="G10" s="10">
        <v>250</v>
      </c>
      <c r="H10" s="10">
        <v>238</v>
      </c>
      <c r="I10" s="9">
        <f>-D10/$B$8*100</f>
        <v>-1.7627765175049488</v>
      </c>
      <c r="J10" s="9">
        <f>E10/$B$8*100</f>
        <v>1.6551315580343597</v>
      </c>
      <c r="L10" s="9">
        <f>-G10/$B$8*100</f>
        <v>-0.18061234810501522</v>
      </c>
      <c r="M10" s="9">
        <f>H10/$B$8*100</f>
        <v>0.1719429553959745</v>
      </c>
    </row>
    <row r="11" spans="1:13" ht="11.25">
      <c r="A11" s="7" t="s">
        <v>6</v>
      </c>
      <c r="B11" s="19">
        <f t="shared" si="0"/>
        <v>4630</v>
      </c>
      <c r="C11" s="2">
        <f aca="true" t="shared" si="2" ref="C11:C31">+D11+E11</f>
        <v>4255</v>
      </c>
      <c r="D11" s="10">
        <v>2124</v>
      </c>
      <c r="E11" s="10">
        <v>2131</v>
      </c>
      <c r="F11" s="2">
        <f t="shared" si="1"/>
        <v>375</v>
      </c>
      <c r="G11" s="10">
        <v>201</v>
      </c>
      <c r="H11" s="10">
        <v>174</v>
      </c>
      <c r="I11" s="9">
        <f aca="true" t="shared" si="3" ref="I11:I30">-D11/$B$8*100</f>
        <v>-1.5344825095002097</v>
      </c>
      <c r="J11" s="9">
        <f aca="true" t="shared" si="4" ref="J11:J30">E11/$B$8*100</f>
        <v>1.5395396552471499</v>
      </c>
      <c r="L11" s="9">
        <f aca="true" t="shared" si="5" ref="L11:L30">-G11/$B$8*100</f>
        <v>-0.14521232787643226</v>
      </c>
      <c r="M11" s="9">
        <f aca="true" t="shared" si="6" ref="M11:M30">H11/$B$8*100</f>
        <v>0.1257061942810906</v>
      </c>
    </row>
    <row r="12" spans="1:13" ht="11.25">
      <c r="A12" s="7" t="s">
        <v>7</v>
      </c>
      <c r="B12" s="19">
        <f t="shared" si="0"/>
        <v>4444</v>
      </c>
      <c r="C12" s="2">
        <f t="shared" si="2"/>
        <v>4124</v>
      </c>
      <c r="D12" s="10">
        <v>2090</v>
      </c>
      <c r="E12" s="10">
        <v>2034</v>
      </c>
      <c r="F12" s="2">
        <f t="shared" si="1"/>
        <v>320</v>
      </c>
      <c r="G12" s="10">
        <v>156</v>
      </c>
      <c r="H12" s="10">
        <v>164</v>
      </c>
      <c r="I12" s="9">
        <f t="shared" si="3"/>
        <v>-1.5099192301579274</v>
      </c>
      <c r="J12" s="9">
        <f t="shared" si="4"/>
        <v>1.469462064182404</v>
      </c>
      <c r="L12" s="9">
        <f t="shared" si="5"/>
        <v>-0.1127021052175295</v>
      </c>
      <c r="M12" s="9">
        <f t="shared" si="6"/>
        <v>0.11848170035689001</v>
      </c>
    </row>
    <row r="13" spans="1:13" ht="11.25">
      <c r="A13" s="7" t="s">
        <v>4</v>
      </c>
      <c r="B13" s="19">
        <f t="shared" si="0"/>
        <v>4787</v>
      </c>
      <c r="C13" s="2">
        <f t="shared" si="2"/>
        <v>4340</v>
      </c>
      <c r="D13" s="10">
        <v>2127</v>
      </c>
      <c r="E13" s="10">
        <v>2213</v>
      </c>
      <c r="F13" s="2">
        <f t="shared" si="1"/>
        <v>447</v>
      </c>
      <c r="G13" s="10">
        <v>218</v>
      </c>
      <c r="H13" s="10">
        <v>229</v>
      </c>
      <c r="I13" s="9">
        <f t="shared" si="3"/>
        <v>-1.5366498576774696</v>
      </c>
      <c r="J13" s="9">
        <f t="shared" si="4"/>
        <v>1.5987805054255948</v>
      </c>
      <c r="L13" s="9">
        <f t="shared" si="5"/>
        <v>-0.15749396754757328</v>
      </c>
      <c r="M13" s="9">
        <f t="shared" si="6"/>
        <v>0.16544091086419396</v>
      </c>
    </row>
    <row r="14" spans="1:13" ht="11.25">
      <c r="A14" s="7" t="s">
        <v>8</v>
      </c>
      <c r="B14" s="19">
        <f t="shared" si="0"/>
        <v>6429</v>
      </c>
      <c r="C14" s="2">
        <f t="shared" si="2"/>
        <v>5150</v>
      </c>
      <c r="D14" s="10">
        <v>2577</v>
      </c>
      <c r="E14" s="10">
        <v>2573</v>
      </c>
      <c r="F14" s="2">
        <f t="shared" si="1"/>
        <v>1279</v>
      </c>
      <c r="G14" s="10">
        <v>495</v>
      </c>
      <c r="H14" s="10">
        <v>784</v>
      </c>
      <c r="I14" s="9">
        <f t="shared" si="3"/>
        <v>-1.8617520842664972</v>
      </c>
      <c r="J14" s="9">
        <f t="shared" si="4"/>
        <v>1.858862286696817</v>
      </c>
      <c r="L14" s="9">
        <f t="shared" si="5"/>
        <v>-0.3576124492479302</v>
      </c>
      <c r="M14" s="9">
        <f t="shared" si="6"/>
        <v>0.5664003236573278</v>
      </c>
    </row>
    <row r="15" spans="1:13" ht="11.25">
      <c r="A15" s="7" t="s">
        <v>9</v>
      </c>
      <c r="B15" s="19">
        <f t="shared" si="0"/>
        <v>10668</v>
      </c>
      <c r="C15" s="2">
        <f t="shared" si="2"/>
        <v>8241</v>
      </c>
      <c r="D15" s="10">
        <v>4005</v>
      </c>
      <c r="E15" s="10">
        <v>4236</v>
      </c>
      <c r="F15" s="2">
        <f t="shared" si="1"/>
        <v>2427</v>
      </c>
      <c r="G15" s="10">
        <v>972</v>
      </c>
      <c r="H15" s="10">
        <v>1455</v>
      </c>
      <c r="I15" s="9">
        <f t="shared" si="3"/>
        <v>-2.893409816642344</v>
      </c>
      <c r="J15" s="9">
        <f t="shared" si="4"/>
        <v>3.0602956262913783</v>
      </c>
      <c r="L15" s="9">
        <f t="shared" si="5"/>
        <v>-0.7022208094322993</v>
      </c>
      <c r="M15" s="9">
        <f t="shared" si="6"/>
        <v>1.0511638659711888</v>
      </c>
    </row>
    <row r="16" spans="1:13" ht="11.25">
      <c r="A16" s="7" t="s">
        <v>10</v>
      </c>
      <c r="B16" s="19">
        <f t="shared" si="0"/>
        <v>11454</v>
      </c>
      <c r="C16" s="2">
        <f t="shared" si="2"/>
        <v>9054</v>
      </c>
      <c r="D16" s="10">
        <v>4207</v>
      </c>
      <c r="E16" s="10">
        <v>4847</v>
      </c>
      <c r="F16" s="2">
        <f t="shared" si="1"/>
        <v>2400</v>
      </c>
      <c r="G16" s="10">
        <v>1020</v>
      </c>
      <c r="H16" s="10">
        <v>1380</v>
      </c>
      <c r="I16" s="9">
        <f t="shared" si="3"/>
        <v>-3.0393445939111965</v>
      </c>
      <c r="J16" s="9">
        <f t="shared" si="4"/>
        <v>3.5017122050600356</v>
      </c>
      <c r="L16" s="9">
        <f t="shared" si="5"/>
        <v>-0.7368983802684622</v>
      </c>
      <c r="M16" s="9">
        <f t="shared" si="6"/>
        <v>0.9969801615396842</v>
      </c>
    </row>
    <row r="17" spans="1:13" ht="11.25">
      <c r="A17" s="7" t="s">
        <v>11</v>
      </c>
      <c r="B17" s="19">
        <f t="shared" si="0"/>
        <v>10807</v>
      </c>
      <c r="C17" s="2">
        <f t="shared" si="2"/>
        <v>8888</v>
      </c>
      <c r="D17" s="10">
        <v>4392</v>
      </c>
      <c r="E17" s="10">
        <v>4496</v>
      </c>
      <c r="F17" s="2">
        <f t="shared" si="1"/>
        <v>1919</v>
      </c>
      <c r="G17" s="10">
        <v>861</v>
      </c>
      <c r="H17" s="10">
        <v>1058</v>
      </c>
      <c r="I17" s="9">
        <f t="shared" si="3"/>
        <v>-3.1729977315089077</v>
      </c>
      <c r="J17" s="9">
        <f t="shared" si="4"/>
        <v>3.2481324683205943</v>
      </c>
      <c r="L17" s="9">
        <f t="shared" si="5"/>
        <v>-0.6220289268736725</v>
      </c>
      <c r="M17" s="9">
        <f t="shared" si="6"/>
        <v>0.7643514571804245</v>
      </c>
    </row>
    <row r="18" spans="1:13" ht="11.25">
      <c r="A18" s="7" t="s">
        <v>12</v>
      </c>
      <c r="B18" s="19">
        <f t="shared" si="0"/>
        <v>10224</v>
      </c>
      <c r="C18" s="2">
        <f t="shared" si="2"/>
        <v>8815</v>
      </c>
      <c r="D18" s="10">
        <v>4238</v>
      </c>
      <c r="E18" s="10">
        <v>4577</v>
      </c>
      <c r="F18" s="2">
        <f t="shared" si="1"/>
        <v>1409</v>
      </c>
      <c r="G18" s="10">
        <v>655</v>
      </c>
      <c r="H18" s="10">
        <v>754</v>
      </c>
      <c r="I18" s="9">
        <f t="shared" si="3"/>
        <v>-3.0617405250762184</v>
      </c>
      <c r="J18" s="9">
        <f t="shared" si="4"/>
        <v>3.306650869106619</v>
      </c>
      <c r="L18" s="9">
        <f t="shared" si="5"/>
        <v>-0.4732043520351399</v>
      </c>
      <c r="M18" s="9">
        <f t="shared" si="6"/>
        <v>0.544726841884726</v>
      </c>
    </row>
    <row r="19" spans="1:13" ht="11.25">
      <c r="A19" s="7" t="s">
        <v>13</v>
      </c>
      <c r="B19" s="19">
        <f t="shared" si="0"/>
        <v>9067</v>
      </c>
      <c r="C19" s="2">
        <f t="shared" si="2"/>
        <v>7983</v>
      </c>
      <c r="D19" s="10">
        <v>3743</v>
      </c>
      <c r="E19" s="10">
        <v>4240</v>
      </c>
      <c r="F19" s="2">
        <f t="shared" si="1"/>
        <v>1084</v>
      </c>
      <c r="G19" s="10">
        <v>481</v>
      </c>
      <c r="H19" s="10">
        <v>603</v>
      </c>
      <c r="I19" s="9">
        <f t="shared" si="3"/>
        <v>-2.7041280758282884</v>
      </c>
      <c r="J19" s="9">
        <f t="shared" si="4"/>
        <v>3.0631854238610585</v>
      </c>
      <c r="L19" s="9">
        <f t="shared" si="5"/>
        <v>-0.3474981577540493</v>
      </c>
      <c r="M19" s="9">
        <f t="shared" si="6"/>
        <v>0.43563698362929676</v>
      </c>
    </row>
    <row r="20" spans="1:13" ht="11.25">
      <c r="A20" s="7" t="s">
        <v>14</v>
      </c>
      <c r="B20" s="19">
        <f t="shared" si="0"/>
        <v>9157</v>
      </c>
      <c r="C20" s="2">
        <f t="shared" si="2"/>
        <v>8312</v>
      </c>
      <c r="D20" s="10">
        <v>3710</v>
      </c>
      <c r="E20" s="10">
        <v>4602</v>
      </c>
      <c r="F20" s="2">
        <f t="shared" si="1"/>
        <v>845</v>
      </c>
      <c r="G20" s="10">
        <v>360</v>
      </c>
      <c r="H20" s="10">
        <v>485</v>
      </c>
      <c r="I20" s="9">
        <f t="shared" si="3"/>
        <v>-2.6802872458784264</v>
      </c>
      <c r="J20" s="9">
        <f t="shared" si="4"/>
        <v>3.3247121039171206</v>
      </c>
      <c r="L20" s="9">
        <f t="shared" si="5"/>
        <v>-0.26008178127122195</v>
      </c>
      <c r="M20" s="9">
        <f t="shared" si="6"/>
        <v>0.35038795532372957</v>
      </c>
    </row>
    <row r="21" spans="1:13" ht="11.25">
      <c r="A21" s="7" t="s">
        <v>15</v>
      </c>
      <c r="B21" s="19">
        <f t="shared" si="0"/>
        <v>9113</v>
      </c>
      <c r="C21" s="2">
        <f t="shared" si="2"/>
        <v>8479</v>
      </c>
      <c r="D21" s="10">
        <v>3690</v>
      </c>
      <c r="E21" s="10">
        <v>4789</v>
      </c>
      <c r="F21" s="2">
        <f t="shared" si="1"/>
        <v>634</v>
      </c>
      <c r="G21" s="10">
        <v>245</v>
      </c>
      <c r="H21" s="10">
        <v>389</v>
      </c>
      <c r="I21" s="9">
        <f t="shared" si="3"/>
        <v>-2.665838258030025</v>
      </c>
      <c r="J21" s="9">
        <f t="shared" si="4"/>
        <v>3.459810140299672</v>
      </c>
      <c r="L21" s="9">
        <f t="shared" si="5"/>
        <v>-0.17700010114291492</v>
      </c>
      <c r="M21" s="9">
        <f t="shared" si="6"/>
        <v>0.2810328136514037</v>
      </c>
    </row>
    <row r="22" spans="1:13" ht="11.25">
      <c r="A22" s="7" t="s">
        <v>16</v>
      </c>
      <c r="B22" s="19">
        <f t="shared" si="0"/>
        <v>8867</v>
      </c>
      <c r="C22" s="2">
        <f t="shared" si="2"/>
        <v>8378</v>
      </c>
      <c r="D22" s="10">
        <v>3475</v>
      </c>
      <c r="E22" s="10">
        <v>4903</v>
      </c>
      <c r="F22" s="2">
        <f t="shared" si="1"/>
        <v>489</v>
      </c>
      <c r="G22" s="10">
        <v>180</v>
      </c>
      <c r="H22" s="10">
        <v>309</v>
      </c>
      <c r="I22" s="9">
        <f t="shared" si="3"/>
        <v>-2.510511638659712</v>
      </c>
      <c r="J22" s="9">
        <f t="shared" si="4"/>
        <v>3.542169371035559</v>
      </c>
      <c r="L22" s="9">
        <f t="shared" si="5"/>
        <v>-0.13004089063561097</v>
      </c>
      <c r="M22" s="9">
        <f t="shared" si="6"/>
        <v>0.22323686225779885</v>
      </c>
    </row>
    <row r="23" spans="1:13" ht="11.25">
      <c r="A23" s="7" t="s">
        <v>17</v>
      </c>
      <c r="B23" s="19">
        <f t="shared" si="0"/>
        <v>8013</v>
      </c>
      <c r="C23" s="2">
        <f t="shared" si="2"/>
        <v>7725</v>
      </c>
      <c r="D23" s="10">
        <v>3190</v>
      </c>
      <c r="E23" s="10">
        <v>4535</v>
      </c>
      <c r="F23" s="2">
        <f t="shared" si="1"/>
        <v>288</v>
      </c>
      <c r="G23" s="10">
        <v>111</v>
      </c>
      <c r="H23" s="10">
        <v>177</v>
      </c>
      <c r="I23" s="9">
        <f t="shared" si="3"/>
        <v>-2.3046135618199943</v>
      </c>
      <c r="J23" s="9">
        <f t="shared" si="4"/>
        <v>3.2763079946249767</v>
      </c>
      <c r="L23" s="9">
        <f t="shared" si="5"/>
        <v>-0.08019188255862676</v>
      </c>
      <c r="M23" s="9">
        <f t="shared" si="6"/>
        <v>0.12787354245835078</v>
      </c>
    </row>
    <row r="24" spans="1:13" ht="11.25">
      <c r="A24" s="7" t="s">
        <v>18</v>
      </c>
      <c r="B24" s="19">
        <f t="shared" si="0"/>
        <v>7323</v>
      </c>
      <c r="C24" s="2">
        <f t="shared" si="2"/>
        <v>7145</v>
      </c>
      <c r="D24" s="10">
        <v>2834</v>
      </c>
      <c r="E24" s="10">
        <v>4311</v>
      </c>
      <c r="F24" s="2">
        <f t="shared" si="1"/>
        <v>178</v>
      </c>
      <c r="G24" s="10">
        <v>77</v>
      </c>
      <c r="H24" s="10">
        <v>101</v>
      </c>
      <c r="I24" s="9">
        <f t="shared" si="3"/>
        <v>-2.0474215781184526</v>
      </c>
      <c r="J24" s="9">
        <f t="shared" si="4"/>
        <v>3.114479330722883</v>
      </c>
      <c r="L24" s="9">
        <f t="shared" si="5"/>
        <v>-0.0556286032163447</v>
      </c>
      <c r="M24" s="9">
        <f t="shared" si="6"/>
        <v>0.07296738863442616</v>
      </c>
    </row>
    <row r="25" spans="1:13" ht="11.25">
      <c r="A25" s="8" t="s">
        <v>19</v>
      </c>
      <c r="B25" s="19">
        <f t="shared" si="0"/>
        <v>5538</v>
      </c>
      <c r="C25" s="2">
        <f t="shared" si="2"/>
        <v>5446</v>
      </c>
      <c r="D25" s="10">
        <v>1997</v>
      </c>
      <c r="E25" s="10">
        <v>3449</v>
      </c>
      <c r="F25" s="2">
        <f t="shared" si="1"/>
        <v>92</v>
      </c>
      <c r="G25" s="10">
        <v>37</v>
      </c>
      <c r="H25" s="10">
        <v>55</v>
      </c>
      <c r="I25" s="9">
        <f t="shared" si="3"/>
        <v>-1.4427314366628619</v>
      </c>
      <c r="J25" s="9">
        <f t="shared" si="4"/>
        <v>2.49172795445679</v>
      </c>
      <c r="L25" s="9">
        <f t="shared" si="5"/>
        <v>-0.026730627519542256</v>
      </c>
      <c r="M25" s="9">
        <f t="shared" si="6"/>
        <v>0.039734716583103354</v>
      </c>
    </row>
    <row r="26" spans="1:13" ht="11.25">
      <c r="A26" s="8" t="s">
        <v>20</v>
      </c>
      <c r="B26" s="19">
        <f t="shared" si="0"/>
        <v>5198</v>
      </c>
      <c r="C26" s="2">
        <f t="shared" si="2"/>
        <v>5135</v>
      </c>
      <c r="D26" s="10">
        <v>1665</v>
      </c>
      <c r="E26" s="10">
        <v>3470</v>
      </c>
      <c r="F26" s="2">
        <f t="shared" si="1"/>
        <v>63</v>
      </c>
      <c r="G26" s="10">
        <v>24</v>
      </c>
      <c r="H26" s="10">
        <v>39</v>
      </c>
      <c r="I26" s="9">
        <f t="shared" si="3"/>
        <v>-1.2028782383794017</v>
      </c>
      <c r="J26" s="9">
        <f t="shared" si="4"/>
        <v>2.5068993916976114</v>
      </c>
      <c r="L26" s="9">
        <f t="shared" si="5"/>
        <v>-0.017338785418081464</v>
      </c>
      <c r="M26" s="9">
        <f t="shared" si="6"/>
        <v>0.028175526304382376</v>
      </c>
    </row>
    <row r="27" spans="1:13" ht="11.25">
      <c r="A27" s="8" t="s">
        <v>75</v>
      </c>
      <c r="B27" s="19">
        <f t="shared" si="0"/>
        <v>4290</v>
      </c>
      <c r="C27" s="2">
        <f t="shared" si="2"/>
        <v>4235</v>
      </c>
      <c r="D27" s="10">
        <v>1238</v>
      </c>
      <c r="E27" s="10">
        <v>2997</v>
      </c>
      <c r="F27" s="2">
        <f t="shared" si="1"/>
        <v>55</v>
      </c>
      <c r="G27" s="10">
        <v>18</v>
      </c>
      <c r="H27" s="10">
        <v>37</v>
      </c>
      <c r="I27" s="9">
        <f t="shared" si="3"/>
        <v>-0.8943923478160355</v>
      </c>
      <c r="J27" s="9">
        <f t="shared" si="4"/>
        <v>2.1651808290829226</v>
      </c>
      <c r="L27" s="9">
        <f t="shared" si="5"/>
        <v>-0.013004089063561097</v>
      </c>
      <c r="M27" s="9">
        <f t="shared" si="6"/>
        <v>0.026730627519542256</v>
      </c>
    </row>
    <row r="28" spans="1:13" ht="11.25">
      <c r="A28" s="8" t="s">
        <v>76</v>
      </c>
      <c r="B28" s="19">
        <f t="shared" si="0"/>
        <v>2321</v>
      </c>
      <c r="C28" s="2">
        <f t="shared" si="2"/>
        <v>2303</v>
      </c>
      <c r="D28" s="10">
        <v>566</v>
      </c>
      <c r="E28" s="10">
        <v>1737</v>
      </c>
      <c r="F28" s="2">
        <f t="shared" si="1"/>
        <v>18</v>
      </c>
      <c r="G28" s="10">
        <v>5</v>
      </c>
      <c r="H28" s="10">
        <v>13</v>
      </c>
      <c r="I28" s="9">
        <f t="shared" si="3"/>
        <v>-0.40890635610975445</v>
      </c>
      <c r="J28" s="9">
        <f t="shared" si="4"/>
        <v>1.254894594633646</v>
      </c>
      <c r="L28" s="9">
        <f t="shared" si="5"/>
        <v>-0.0036122469621003048</v>
      </c>
      <c r="M28" s="9">
        <f t="shared" si="6"/>
        <v>0.009391842101460794</v>
      </c>
    </row>
    <row r="29" spans="1:13" ht="11.25">
      <c r="A29" s="8" t="s">
        <v>77</v>
      </c>
      <c r="B29" s="19">
        <f t="shared" si="0"/>
        <v>725</v>
      </c>
      <c r="C29" s="2">
        <f t="shared" si="2"/>
        <v>722</v>
      </c>
      <c r="D29" s="10">
        <v>129</v>
      </c>
      <c r="E29" s="10">
        <v>593</v>
      </c>
      <c r="F29" s="2">
        <f t="shared" si="1"/>
        <v>3</v>
      </c>
      <c r="G29" s="10">
        <v>2</v>
      </c>
      <c r="H29" s="10">
        <v>1</v>
      </c>
      <c r="I29" s="9">
        <f t="shared" si="3"/>
        <v>-0.09319597162218787</v>
      </c>
      <c r="J29" s="9">
        <f t="shared" si="4"/>
        <v>0.42841248970509616</v>
      </c>
      <c r="L29" s="9">
        <f t="shared" si="5"/>
        <v>-0.001444898784840122</v>
      </c>
      <c r="M29" s="9">
        <f t="shared" si="6"/>
        <v>0.000722449392420061</v>
      </c>
    </row>
    <row r="30" spans="1:13" ht="11.25">
      <c r="A30" s="8" t="s">
        <v>78</v>
      </c>
      <c r="B30" s="19">
        <f t="shared" si="0"/>
        <v>144</v>
      </c>
      <c r="C30" s="2">
        <f t="shared" si="2"/>
        <v>144</v>
      </c>
      <c r="D30" s="1">
        <v>20</v>
      </c>
      <c r="E30" s="1">
        <v>124</v>
      </c>
      <c r="F30" s="2">
        <f t="shared" si="1"/>
        <v>0</v>
      </c>
      <c r="G30" s="10">
        <v>0</v>
      </c>
      <c r="H30" s="10">
        <v>0</v>
      </c>
      <c r="I30" s="9">
        <f t="shared" si="3"/>
        <v>-0.014448987848401219</v>
      </c>
      <c r="J30" s="9">
        <f t="shared" si="4"/>
        <v>0.08958372466008756</v>
      </c>
      <c r="L30" s="9">
        <f t="shared" si="5"/>
        <v>0</v>
      </c>
      <c r="M30" s="9">
        <f t="shared" si="6"/>
        <v>0</v>
      </c>
    </row>
    <row r="31" spans="1:8" ht="11.25">
      <c r="A31" s="8" t="s">
        <v>87</v>
      </c>
      <c r="B31" s="19">
        <f t="shared" si="0"/>
        <v>0</v>
      </c>
      <c r="C31" s="2">
        <f t="shared" si="2"/>
        <v>0</v>
      </c>
      <c r="D31" s="1">
        <v>0</v>
      </c>
      <c r="E31" s="1">
        <v>0</v>
      </c>
      <c r="F31" s="2">
        <f t="shared" si="1"/>
        <v>0</v>
      </c>
      <c r="G31" s="10">
        <v>0</v>
      </c>
      <c r="H31" s="10">
        <v>0</v>
      </c>
    </row>
    <row r="32" spans="1:8" ht="11.25">
      <c r="A32" s="8"/>
      <c r="B32" s="19"/>
      <c r="C32" s="2"/>
      <c r="F32" s="2"/>
      <c r="G32" s="10"/>
      <c r="H32" s="10"/>
    </row>
    <row r="33" spans="1:8" ht="11.25">
      <c r="A33" s="1" t="s">
        <v>91</v>
      </c>
      <c r="B33" s="19"/>
      <c r="C33" s="2"/>
      <c r="F33" s="2"/>
      <c r="G33" s="10"/>
      <c r="H33" s="10"/>
    </row>
    <row r="34" spans="1:8" ht="11.25">
      <c r="A34" s="8"/>
      <c r="B34" s="19"/>
      <c r="C34" s="2"/>
      <c r="F34" s="2"/>
      <c r="G34" s="10"/>
      <c r="H34" s="10"/>
    </row>
    <row r="63" spans="1:2" ht="11.25">
      <c r="A63" s="11" t="s">
        <v>85</v>
      </c>
      <c r="B63" s="11"/>
    </row>
    <row r="64" ht="12" thickBot="1"/>
    <row r="65" spans="1:6" ht="34.5" thickBot="1">
      <c r="A65" s="12"/>
      <c r="B65" s="13"/>
      <c r="C65" s="13"/>
      <c r="D65" s="13"/>
      <c r="E65" s="14" t="s">
        <v>84</v>
      </c>
      <c r="F65" s="15" t="s">
        <v>52</v>
      </c>
    </row>
    <row r="67" spans="1:6" ht="11.25">
      <c r="A67" s="1" t="s">
        <v>83</v>
      </c>
      <c r="E67" s="9">
        <f>+F8*100/B8</f>
        <v>10.701642849918363</v>
      </c>
      <c r="F67" s="9">
        <f>+E67*100/MM!E67</f>
        <v>81.56755723227165</v>
      </c>
    </row>
    <row r="68" spans="1:6" ht="11.25">
      <c r="A68" s="1" t="s">
        <v>45</v>
      </c>
      <c r="E68" s="9">
        <f>+(SUM(B10:B12)*100/B$8)</f>
        <v>10.32596916585993</v>
      </c>
      <c r="F68" s="9">
        <f>+E68*100/MM!E68</f>
        <v>76.42798023477127</v>
      </c>
    </row>
    <row r="69" spans="1:6" ht="11.25">
      <c r="A69" s="1" t="s">
        <v>46</v>
      </c>
      <c r="E69" s="9">
        <f>+(SUM(B23:B30)*100/B$8)</f>
        <v>24.239622014477884</v>
      </c>
      <c r="F69" s="9">
        <f>+E69*100/MM!E69</f>
        <v>118.9043933372335</v>
      </c>
    </row>
    <row r="70" spans="1:6" ht="11.25">
      <c r="A70" s="1" t="s">
        <v>47</v>
      </c>
      <c r="E70" s="9">
        <f>+(SUM(B26:B30)*100/B$8)</f>
        <v>9.159213397101533</v>
      </c>
      <c r="F70" s="9">
        <f>+E70*100/MM!E70</f>
        <v>124.13322922930443</v>
      </c>
    </row>
    <row r="71" spans="1:6" ht="11.25">
      <c r="A71" s="1" t="s">
        <v>48</v>
      </c>
      <c r="E71" s="9">
        <f>SUM(B10:B12)*100/SUM(B23:B30)</f>
        <v>42.59954697186457</v>
      </c>
      <c r="F71" s="9">
        <f>+E71*100/MM!E71</f>
        <v>64.27683459769922</v>
      </c>
    </row>
    <row r="72" spans="1:6" ht="11.25">
      <c r="A72" s="1" t="s">
        <v>49</v>
      </c>
      <c r="E72" s="9">
        <f>+B10*100/B11</f>
        <v>112.72138228941685</v>
      </c>
      <c r="F72" s="9">
        <f>+E72*100/MM!E72</f>
        <v>115.95645850159029</v>
      </c>
    </row>
    <row r="74" ht="11.25">
      <c r="A74" s="1" t="s">
        <v>50</v>
      </c>
    </row>
    <row r="75" ht="11.25">
      <c r="A75" s="1" t="s">
        <v>51</v>
      </c>
    </row>
    <row r="77" ht="11.25">
      <c r="A77" s="1" t="s">
        <v>90</v>
      </c>
    </row>
  </sheetData>
  <sheetProtection/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Estadística</dc:creator>
  <cp:keywords/>
  <dc:description/>
  <cp:lastModifiedBy>Jorge Delgado Rodriguez</cp:lastModifiedBy>
  <cp:lastPrinted>2013-05-29T09:44:24Z</cp:lastPrinted>
  <dcterms:created xsi:type="dcterms:W3CDTF">2002-12-05T08:17:05Z</dcterms:created>
  <dcterms:modified xsi:type="dcterms:W3CDTF">2018-05-30T06:23:11Z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